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Gerben\Desktop\Pics for Articles\"/>
    </mc:Choice>
  </mc:AlternateContent>
  <xr:revisionPtr revIDLastSave="0" documentId="8_{ABB116F6-0F75-49A5-9D86-12E90F307884}" xr6:coauthVersionLast="45" xr6:coauthVersionMax="45" xr10:uidLastSave="{00000000-0000-0000-0000-000000000000}"/>
  <bookViews>
    <workbookView xWindow="28680" yWindow="-120" windowWidth="29040" windowHeight="15840" firstSheet="1" activeTab="8" xr2:uid="{00000000-000D-0000-FFFF-FFFF00000000}"/>
  </bookViews>
  <sheets>
    <sheet name="Greenskin 2019" sheetId="5" r:id="rId1"/>
    <sheet name="Hass 2019" sheetId="6" r:id="rId2"/>
    <sheet name="Gsk + Hass" sheetId="4" r:id="rId3"/>
    <sheet name="Total EU" sheetId="10" r:id="rId4"/>
    <sheet name="Data 2019" sheetId="1" r:id="rId5"/>
    <sheet name="GS 18 vs 19" sheetId="9" r:id="rId6"/>
    <sheet name="Hass 18 vs 19" sheetId="8" r:id="rId7"/>
    <sheet name="Total 18 vs 19" sheetId="7" r:id="rId8"/>
    <sheet name="Data 18" sheetId="2" r:id="rId9"/>
    <sheet name="Est vs Act graphs" sheetId="11" r:id="rId10"/>
    <sheet name="Estimates vs Actulas" sheetId="3" r:id="rId11"/>
    <sheet name="Sheet1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J13" i="1" l="1"/>
  <c r="F61" i="2"/>
  <c r="J52" i="1" l="1"/>
  <c r="S50" i="1" l="1"/>
  <c r="J51" i="1"/>
  <c r="J50" i="1"/>
  <c r="J49" i="1" l="1"/>
  <c r="S49" i="1"/>
  <c r="S48" i="1" l="1"/>
  <c r="AR58" i="3"/>
  <c r="AS58" i="3"/>
  <c r="V46" i="1" l="1"/>
  <c r="J48" i="1"/>
  <c r="S47" i="1" l="1"/>
  <c r="S46" i="1"/>
  <c r="J47" i="1"/>
  <c r="V45" i="1" l="1"/>
  <c r="J46" i="1"/>
  <c r="V44" i="1" l="1"/>
  <c r="J45" i="1"/>
  <c r="S45" i="1"/>
  <c r="V43" i="1" l="1"/>
  <c r="S44" i="1"/>
  <c r="J44" i="1"/>
  <c r="J43" i="1" l="1"/>
  <c r="Y42" i="1"/>
  <c r="Y41" i="1"/>
  <c r="V42" i="1"/>
  <c r="S43" i="1"/>
  <c r="J42" i="1" l="1"/>
  <c r="S42" i="1"/>
  <c r="AH38" i="3" l="1"/>
  <c r="P41" i="1"/>
  <c r="S41" i="1"/>
  <c r="J41" i="1"/>
  <c r="J40" i="1" l="1"/>
  <c r="J39" i="1"/>
  <c r="J38" i="1"/>
  <c r="J37" i="1"/>
  <c r="S40" i="1" l="1"/>
  <c r="S39" i="1"/>
  <c r="S38" i="1" l="1"/>
  <c r="S37" i="1" l="1"/>
  <c r="S36" i="1" l="1"/>
  <c r="J36" i="1"/>
  <c r="S35" i="1" l="1"/>
  <c r="S34" i="1" l="1"/>
  <c r="S33" i="1"/>
  <c r="AK25" i="3"/>
  <c r="AK26" i="3"/>
  <c r="AK27" i="3"/>
  <c r="AK28" i="3"/>
  <c r="AK29" i="3"/>
  <c r="AK30" i="3"/>
  <c r="AK31" i="3"/>
  <c r="AK32" i="3"/>
  <c r="AK33" i="3"/>
  <c r="AK34" i="3"/>
  <c r="AK35" i="3"/>
  <c r="AK36" i="3"/>
  <c r="AK37" i="3"/>
  <c r="AK38" i="3"/>
  <c r="AK39" i="3"/>
  <c r="AK17" i="3" l="1"/>
  <c r="AK18" i="3"/>
  <c r="AK19" i="3"/>
  <c r="AK20" i="3"/>
  <c r="AK21" i="3"/>
  <c r="AK22" i="3"/>
  <c r="AK23" i="3"/>
  <c r="AK24" i="3"/>
  <c r="S32" i="1" l="1"/>
  <c r="V32" i="1"/>
  <c r="J33" i="1"/>
  <c r="V31" i="1" l="1"/>
  <c r="V30" i="1"/>
  <c r="S31" i="1"/>
  <c r="J32" i="1"/>
  <c r="V29" i="1"/>
  <c r="J31" i="1"/>
  <c r="J30" i="1"/>
  <c r="S30" i="1"/>
  <c r="AB13" i="1"/>
  <c r="S29" i="1"/>
  <c r="S28" i="1"/>
  <c r="S27" i="1"/>
  <c r="V26" i="1"/>
  <c r="J29" i="1"/>
  <c r="J28" i="1"/>
  <c r="J27" i="1"/>
  <c r="D26" i="1"/>
  <c r="D25" i="1"/>
  <c r="D24" i="1"/>
  <c r="J26" i="1"/>
  <c r="S26" i="1"/>
  <c r="S25" i="1"/>
  <c r="V25" i="1"/>
  <c r="G24" i="1"/>
  <c r="G23" i="1"/>
  <c r="D23" i="1"/>
  <c r="V24" i="1"/>
  <c r="J25" i="1"/>
  <c r="D22" i="1"/>
  <c r="Y24" i="1"/>
  <c r="Y23" i="1"/>
  <c r="V23" i="1"/>
  <c r="J24" i="1"/>
  <c r="D21" i="1"/>
  <c r="V22" i="1"/>
  <c r="V21" i="1"/>
  <c r="J23" i="1"/>
  <c r="J22" i="1"/>
  <c r="J21" i="1"/>
  <c r="D20" i="1"/>
  <c r="D19" i="1"/>
  <c r="AW53" i="3"/>
  <c r="AW52" i="3"/>
  <c r="AW51" i="3"/>
  <c r="AW50" i="3"/>
  <c r="AW49" i="3"/>
  <c r="AW48" i="3"/>
  <c r="AW47" i="3"/>
  <c r="AW46" i="3"/>
  <c r="AW45" i="3"/>
  <c r="AW44" i="3"/>
  <c r="AW43" i="3"/>
  <c r="AW42" i="3"/>
  <c r="AW41" i="3"/>
  <c r="AW40" i="3"/>
  <c r="AW39" i="3"/>
  <c r="AW38" i="3"/>
  <c r="AW37" i="3"/>
  <c r="AW36" i="3"/>
  <c r="AW35" i="3"/>
  <c r="AW34" i="3"/>
  <c r="AW33" i="3"/>
  <c r="AW32" i="3"/>
  <c r="AW31" i="3"/>
  <c r="AW30" i="3"/>
  <c r="AW29" i="3"/>
  <c r="AW28" i="3"/>
  <c r="AW27" i="3"/>
  <c r="AW26" i="3"/>
  <c r="AW25" i="3"/>
  <c r="AW24" i="3"/>
  <c r="AW23" i="3"/>
  <c r="AW22" i="3"/>
  <c r="AW21" i="3"/>
  <c r="AW20" i="3"/>
  <c r="AW19" i="3"/>
  <c r="AW18" i="3"/>
  <c r="AW17" i="3"/>
  <c r="V20" i="1"/>
  <c r="D18" i="1"/>
  <c r="D17" i="1"/>
  <c r="V19" i="1"/>
  <c r="J20" i="1"/>
  <c r="V18" i="1"/>
  <c r="J19" i="1"/>
  <c r="D16" i="1"/>
  <c r="D15" i="1"/>
  <c r="AI56" i="2"/>
  <c r="AH56" i="2"/>
  <c r="AJ56" i="2" s="1"/>
  <c r="AI55" i="2"/>
  <c r="AH55" i="2"/>
  <c r="AJ55" i="2" s="1"/>
  <c r="AI54" i="2"/>
  <c r="AH54" i="2"/>
  <c r="AJ54" i="2" s="1"/>
  <c r="AI53" i="2"/>
  <c r="AH53" i="2"/>
  <c r="AJ53" i="2" s="1"/>
  <c r="AI52" i="2"/>
  <c r="AH52" i="2"/>
  <c r="AJ52" i="2" s="1"/>
  <c r="AI51" i="2"/>
  <c r="AH51" i="2"/>
  <c r="AJ51" i="2" s="1"/>
  <c r="AI50" i="2"/>
  <c r="AH50" i="2"/>
  <c r="AJ50" i="2" s="1"/>
  <c r="AI49" i="2"/>
  <c r="AH49" i="2"/>
  <c r="AJ49" i="2" s="1"/>
  <c r="AI48" i="2"/>
  <c r="AH48" i="2"/>
  <c r="AJ48" i="2" s="1"/>
  <c r="AI47" i="2"/>
  <c r="AH47" i="2"/>
  <c r="AJ47" i="2" s="1"/>
  <c r="AI46" i="2"/>
  <c r="AH46" i="2"/>
  <c r="AJ46" i="2" s="1"/>
  <c r="AI45" i="2"/>
  <c r="AH45" i="2"/>
  <c r="AJ45" i="2" s="1"/>
  <c r="AI44" i="2"/>
  <c r="AH44" i="2"/>
  <c r="AJ44" i="2" s="1"/>
  <c r="AI43" i="2"/>
  <c r="AH43" i="2"/>
  <c r="AJ43" i="2" s="1"/>
  <c r="AI42" i="2"/>
  <c r="AH42" i="2"/>
  <c r="AJ42" i="2" s="1"/>
  <c r="AI41" i="2"/>
  <c r="AH41" i="2"/>
  <c r="AJ41" i="2" s="1"/>
  <c r="AI40" i="2"/>
  <c r="AH40" i="2"/>
  <c r="AJ40" i="2" s="1"/>
  <c r="AI39" i="2"/>
  <c r="AH39" i="2"/>
  <c r="AJ39" i="2" s="1"/>
  <c r="AI38" i="2"/>
  <c r="AH38" i="2"/>
  <c r="AJ38" i="2" s="1"/>
  <c r="AI37" i="2"/>
  <c r="AH37" i="2"/>
  <c r="AJ37" i="2" s="1"/>
  <c r="AI36" i="2"/>
  <c r="AH36" i="2"/>
  <c r="AJ36" i="2" s="1"/>
  <c r="AI35" i="2"/>
  <c r="AH35" i="2"/>
  <c r="AJ35" i="2" s="1"/>
  <c r="AI34" i="2"/>
  <c r="AH34" i="2"/>
  <c r="AJ34" i="2" s="1"/>
  <c r="AI33" i="2"/>
  <c r="AH33" i="2"/>
  <c r="AJ33" i="2" s="1"/>
  <c r="AI32" i="2"/>
  <c r="AH32" i="2"/>
  <c r="AJ32" i="2" s="1"/>
  <c r="AI31" i="2"/>
  <c r="AH31" i="2"/>
  <c r="AJ31" i="2" s="1"/>
  <c r="AI30" i="2"/>
  <c r="AH30" i="2"/>
  <c r="AJ30" i="2" s="1"/>
  <c r="AI29" i="2"/>
  <c r="AH29" i="2"/>
  <c r="AJ29" i="2" s="1"/>
  <c r="AI28" i="2"/>
  <c r="AH28" i="2"/>
  <c r="AJ28" i="2" s="1"/>
  <c r="AI27" i="2"/>
  <c r="AH27" i="2"/>
  <c r="AJ27" i="2" s="1"/>
  <c r="AI26" i="2"/>
  <c r="AH26" i="2"/>
  <c r="AJ26" i="2" s="1"/>
  <c r="AI25" i="2"/>
  <c r="AH25" i="2"/>
  <c r="AJ25" i="2" s="1"/>
  <c r="AI24" i="2"/>
  <c r="AH24" i="2"/>
  <c r="AJ24" i="2" s="1"/>
  <c r="AI23" i="2"/>
  <c r="AH23" i="2"/>
  <c r="AJ23" i="2" s="1"/>
  <c r="AI22" i="2"/>
  <c r="AH22" i="2"/>
  <c r="AJ22" i="2" s="1"/>
  <c r="AI21" i="2"/>
  <c r="AH21" i="2"/>
  <c r="AJ21" i="2" s="1"/>
  <c r="AI20" i="2"/>
  <c r="AH20" i="2"/>
  <c r="AJ20" i="2" s="1"/>
  <c r="AI19" i="2"/>
  <c r="AH19" i="2"/>
  <c r="AJ19" i="2" s="1"/>
  <c r="AI18" i="2"/>
  <c r="AH18" i="2"/>
  <c r="AJ18" i="2" s="1"/>
  <c r="AI17" i="2"/>
  <c r="AH17" i="2"/>
  <c r="AJ17" i="2" s="1"/>
  <c r="AI16" i="2"/>
  <c r="AH16" i="2"/>
  <c r="AJ16" i="2" s="1"/>
  <c r="AI15" i="2"/>
  <c r="AH15" i="2"/>
  <c r="AJ15" i="2" s="1"/>
  <c r="AI14" i="2"/>
  <c r="AH14" i="2"/>
  <c r="AJ14" i="2" s="1"/>
  <c r="AI13" i="2"/>
  <c r="AH13" i="2"/>
  <c r="AJ13" i="2" s="1"/>
  <c r="AI12" i="2"/>
  <c r="AH12" i="2"/>
  <c r="AJ12" i="2" s="1"/>
  <c r="AI11" i="2"/>
  <c r="AH11" i="2"/>
  <c r="AJ11" i="2" s="1"/>
  <c r="AI10" i="2"/>
  <c r="AH10" i="2"/>
  <c r="AJ10" i="2" s="1"/>
  <c r="AI9" i="2"/>
  <c r="AH9" i="2"/>
  <c r="AJ9" i="2" s="1"/>
  <c r="AI8" i="2"/>
  <c r="AH8" i="2"/>
  <c r="AJ8" i="2" s="1"/>
  <c r="AI7" i="2"/>
  <c r="AH7" i="2"/>
  <c r="AJ7" i="2" s="1"/>
  <c r="AI6" i="2"/>
  <c r="AH6" i="2"/>
  <c r="AH57" i="2" s="1"/>
  <c r="AH59" i="2" s="1"/>
  <c r="AI5" i="2"/>
  <c r="AI57" i="2" s="1"/>
  <c r="AI59" i="2" s="1"/>
  <c r="AH5" i="2"/>
  <c r="AJ5" i="2" s="1"/>
  <c r="M57" i="2"/>
  <c r="M59" i="2" s="1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57" i="2" s="1"/>
  <c r="O59" i="2" s="1"/>
  <c r="V17" i="1"/>
  <c r="J18" i="1"/>
  <c r="V16" i="1"/>
  <c r="V15" i="1"/>
  <c r="J17" i="1"/>
  <c r="D14" i="1"/>
  <c r="J16" i="1"/>
  <c r="D13" i="1"/>
  <c r="AD56" i="2"/>
  <c r="AD55" i="2"/>
  <c r="AD54" i="2"/>
  <c r="AD53" i="2"/>
  <c r="AD52" i="2"/>
  <c r="AD51" i="2"/>
  <c r="AD50" i="2"/>
  <c r="AD49" i="2"/>
  <c r="AD48" i="2"/>
  <c r="AD47" i="2"/>
  <c r="AD46" i="2"/>
  <c r="AD45" i="2"/>
  <c r="AD44" i="2"/>
  <c r="AD43" i="2"/>
  <c r="AD42" i="2"/>
  <c r="AD41" i="2"/>
  <c r="AD40" i="2"/>
  <c r="AD39" i="2"/>
  <c r="AD38" i="2"/>
  <c r="AD37" i="2"/>
  <c r="AD36" i="2"/>
  <c r="AD35" i="2"/>
  <c r="AD34" i="2"/>
  <c r="AD33" i="2"/>
  <c r="AD32" i="2"/>
  <c r="AD31" i="2"/>
  <c r="AD30" i="2"/>
  <c r="AD29" i="2"/>
  <c r="AD28" i="2"/>
  <c r="AD27" i="2"/>
  <c r="AD26" i="2"/>
  <c r="AD25" i="2"/>
  <c r="AD24" i="2"/>
  <c r="AD23" i="2"/>
  <c r="AD22" i="2"/>
  <c r="AD21" i="2"/>
  <c r="AD20" i="2"/>
  <c r="AD19" i="2"/>
  <c r="AD18" i="2"/>
  <c r="AD17" i="2"/>
  <c r="AD16" i="2"/>
  <c r="AD15" i="2"/>
  <c r="AD14" i="2"/>
  <c r="AD13" i="2"/>
  <c r="AD12" i="2"/>
  <c r="AD11" i="2"/>
  <c r="AD10" i="2"/>
  <c r="AD9" i="2"/>
  <c r="AD8" i="2"/>
  <c r="AD7" i="2"/>
  <c r="AD6" i="2"/>
  <c r="AD5" i="2"/>
  <c r="AD57" i="2" s="1"/>
  <c r="AD59" i="2" s="1"/>
  <c r="V14" i="1"/>
  <c r="J15" i="1"/>
  <c r="D12" i="1"/>
  <c r="V13" i="1"/>
  <c r="J14" i="1"/>
  <c r="D11" i="1"/>
  <c r="V12" i="1"/>
  <c r="J13" i="1"/>
  <c r="D10" i="1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J12" i="1"/>
  <c r="V11" i="1"/>
  <c r="V10" i="1"/>
  <c r="J11" i="1"/>
  <c r="J10" i="1"/>
  <c r="AE28" i="1"/>
  <c r="AE27" i="1"/>
  <c r="AE26" i="1"/>
  <c r="AE25" i="1"/>
  <c r="AE24" i="1"/>
  <c r="AE23" i="1"/>
  <c r="AE22" i="1"/>
  <c r="AE2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2" i="1"/>
  <c r="Y21" i="1"/>
  <c r="V58" i="1"/>
  <c r="V57" i="1"/>
  <c r="V56" i="1"/>
  <c r="V55" i="1"/>
  <c r="V54" i="1"/>
  <c r="V53" i="1"/>
  <c r="V52" i="1"/>
  <c r="V51" i="1"/>
  <c r="V50" i="1"/>
  <c r="V49" i="1"/>
  <c r="V48" i="1"/>
  <c r="V47" i="1"/>
  <c r="V65" i="1" s="1"/>
  <c r="V41" i="1"/>
  <c r="V40" i="1"/>
  <c r="V39" i="1"/>
  <c r="V38" i="1"/>
  <c r="V37" i="1"/>
  <c r="V36" i="1"/>
  <c r="V35" i="1"/>
  <c r="V34" i="1"/>
  <c r="V33" i="1"/>
  <c r="V28" i="1"/>
  <c r="V27" i="1"/>
  <c r="S54" i="1"/>
  <c r="S53" i="1"/>
  <c r="S52" i="1"/>
  <c r="S51" i="1"/>
  <c r="S24" i="1"/>
  <c r="S23" i="1"/>
  <c r="S22" i="1"/>
  <c r="S21" i="1"/>
  <c r="S20" i="1"/>
  <c r="S19" i="1"/>
  <c r="S18" i="1"/>
  <c r="S17" i="1"/>
  <c r="S16" i="1"/>
  <c r="S15" i="1"/>
  <c r="S14" i="1"/>
  <c r="S10" i="1"/>
  <c r="S11" i="1"/>
  <c r="S12" i="1"/>
  <c r="S13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61" i="1" s="1"/>
  <c r="M63" i="1" s="1"/>
  <c r="J59" i="1"/>
  <c r="J58" i="1"/>
  <c r="J57" i="1"/>
  <c r="J56" i="1"/>
  <c r="J55" i="1"/>
  <c r="J54" i="1"/>
  <c r="J53" i="1"/>
  <c r="J35" i="1"/>
  <c r="J34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2" i="1"/>
  <c r="G21" i="1"/>
  <c r="G20" i="1"/>
  <c r="G19" i="1"/>
  <c r="G18" i="1"/>
  <c r="G17" i="1"/>
  <c r="G16" i="1"/>
  <c r="G15" i="1"/>
  <c r="G14" i="1"/>
  <c r="G13" i="1"/>
  <c r="G12" i="1"/>
  <c r="G11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AW55" i="3"/>
  <c r="AW54" i="3"/>
  <c r="AT53" i="3"/>
  <c r="AT54" i="3"/>
  <c r="AT55" i="3"/>
  <c r="AK51" i="3"/>
  <c r="AT57" i="3"/>
  <c r="AT56" i="3"/>
  <c r="AT52" i="3"/>
  <c r="AT51" i="3"/>
  <c r="AT50" i="3"/>
  <c r="AT49" i="3"/>
  <c r="AT48" i="3"/>
  <c r="AT47" i="3"/>
  <c r="AT46" i="3"/>
  <c r="AT45" i="3"/>
  <c r="AT44" i="3"/>
  <c r="AT43" i="3"/>
  <c r="AT42" i="3"/>
  <c r="AT41" i="3"/>
  <c r="AT40" i="3"/>
  <c r="AT39" i="3"/>
  <c r="AT38" i="3"/>
  <c r="AT37" i="3"/>
  <c r="AT36" i="3"/>
  <c r="BL36" i="3" s="1"/>
  <c r="AT35" i="3"/>
  <c r="AT34" i="3"/>
  <c r="AT33" i="3"/>
  <c r="AT32" i="3"/>
  <c r="AT31" i="3"/>
  <c r="AT30" i="3"/>
  <c r="AT29" i="3"/>
  <c r="AT28" i="3"/>
  <c r="AT27" i="3"/>
  <c r="AT26" i="3"/>
  <c r="AT25" i="3"/>
  <c r="AT24" i="3"/>
  <c r="AT23" i="3"/>
  <c r="AT22" i="3"/>
  <c r="AT21" i="3"/>
  <c r="AT20" i="3"/>
  <c r="AT19" i="3"/>
  <c r="AT18" i="3"/>
  <c r="AT17" i="3"/>
  <c r="AT16" i="3"/>
  <c r="H63" i="1"/>
  <c r="I63" i="1"/>
  <c r="AK57" i="3"/>
  <c r="AK56" i="3"/>
  <c r="AK55" i="3"/>
  <c r="AK54" i="3"/>
  <c r="AK53" i="3"/>
  <c r="AK52" i="3"/>
  <c r="AK50" i="3"/>
  <c r="AK49" i="3"/>
  <c r="AK48" i="3"/>
  <c r="AK47" i="3"/>
  <c r="J60" i="1"/>
  <c r="D57" i="1"/>
  <c r="V59" i="1"/>
  <c r="G41" i="3"/>
  <c r="G42" i="3"/>
  <c r="G43" i="3"/>
  <c r="G44" i="3"/>
  <c r="G45" i="3"/>
  <c r="G46" i="3"/>
  <c r="G47" i="3"/>
  <c r="G48" i="3"/>
  <c r="G49" i="3"/>
  <c r="S41" i="3"/>
  <c r="S42" i="3"/>
  <c r="AE32" i="1"/>
  <c r="AF32" i="1"/>
  <c r="AG32" i="1"/>
  <c r="AE33" i="1"/>
  <c r="AF33" i="1"/>
  <c r="AG33" i="1"/>
  <c r="BI17" i="3"/>
  <c r="BI18" i="3"/>
  <c r="BI19" i="3"/>
  <c r="BI20" i="3"/>
  <c r="BI21" i="3"/>
  <c r="BI22" i="3"/>
  <c r="BI23" i="3"/>
  <c r="BI24" i="3"/>
  <c r="AB11" i="1"/>
  <c r="AB10" i="1"/>
  <c r="B61" i="1"/>
  <c r="B63" i="1" s="1"/>
  <c r="C61" i="1"/>
  <c r="C63" i="1" s="1"/>
  <c r="S9" i="1"/>
  <c r="S55" i="1"/>
  <c r="S56" i="1"/>
  <c r="S57" i="1"/>
  <c r="S58" i="1"/>
  <c r="S59" i="1"/>
  <c r="S60" i="1"/>
  <c r="AG57" i="2"/>
  <c r="AG59" i="2"/>
  <c r="AF57" i="2"/>
  <c r="AF59" i="2"/>
  <c r="AE57" i="2"/>
  <c r="AE59" i="2"/>
  <c r="AC57" i="2"/>
  <c r="AC59" i="2"/>
  <c r="AB57" i="2"/>
  <c r="AB59" i="2"/>
  <c r="AA57" i="2"/>
  <c r="AA59" i="2"/>
  <c r="Z57" i="2"/>
  <c r="Z59" i="2"/>
  <c r="Y57" i="2"/>
  <c r="Y59" i="2"/>
  <c r="X57" i="2"/>
  <c r="X59" i="2"/>
  <c r="W57" i="2"/>
  <c r="W59" i="2"/>
  <c r="V57" i="2"/>
  <c r="V59" i="2"/>
  <c r="U57" i="2"/>
  <c r="U59" i="2"/>
  <c r="T57" i="2"/>
  <c r="T59" i="2"/>
  <c r="S57" i="2"/>
  <c r="S59" i="2"/>
  <c r="R57" i="2"/>
  <c r="R59" i="2"/>
  <c r="Q57" i="2"/>
  <c r="Q59" i="2"/>
  <c r="P57" i="2"/>
  <c r="P59" i="2"/>
  <c r="N57" i="2"/>
  <c r="N59" i="2"/>
  <c r="L57" i="2"/>
  <c r="L59" i="2" s="1"/>
  <c r="K57" i="2"/>
  <c r="K59" i="2" s="1"/>
  <c r="J57" i="2"/>
  <c r="J59" i="2" s="1"/>
  <c r="I57" i="2"/>
  <c r="I59" i="2" s="1"/>
  <c r="H57" i="2"/>
  <c r="H59" i="2" s="1"/>
  <c r="G57" i="2"/>
  <c r="G59" i="2" s="1"/>
  <c r="F57" i="2"/>
  <c r="F59" i="2" s="1"/>
  <c r="E57" i="2"/>
  <c r="E59" i="2" s="1"/>
  <c r="D57" i="2"/>
  <c r="D59" i="2" s="1"/>
  <c r="Y19" i="1"/>
  <c r="Y20" i="1"/>
  <c r="Y9" i="1"/>
  <c r="Y10" i="1"/>
  <c r="Y11" i="1"/>
  <c r="Y12" i="1"/>
  <c r="Y13" i="1"/>
  <c r="Y14" i="1"/>
  <c r="Y15" i="1"/>
  <c r="Y16" i="1"/>
  <c r="Y17" i="1"/>
  <c r="Y18" i="1"/>
  <c r="Y58" i="1"/>
  <c r="Y59" i="1"/>
  <c r="Y60" i="1"/>
  <c r="F61" i="1"/>
  <c r="F63" i="1"/>
  <c r="G60" i="1"/>
  <c r="G59" i="1"/>
  <c r="G58" i="1"/>
  <c r="G57" i="1"/>
  <c r="V60" i="1"/>
  <c r="V9" i="1"/>
  <c r="AH57" i="3"/>
  <c r="AH56" i="3"/>
  <c r="AH55" i="3"/>
  <c r="AH54" i="3"/>
  <c r="AH53" i="3"/>
  <c r="AH52" i="3"/>
  <c r="AH51" i="3"/>
  <c r="AH50" i="3"/>
  <c r="AH49" i="3"/>
  <c r="AH48" i="3"/>
  <c r="AH47" i="3"/>
  <c r="AH46" i="3"/>
  <c r="AH45" i="3"/>
  <c r="AH44" i="3"/>
  <c r="AH43" i="3"/>
  <c r="AH42" i="3"/>
  <c r="AN57" i="3"/>
  <c r="AN56" i="3"/>
  <c r="AN55" i="3"/>
  <c r="AN54" i="3"/>
  <c r="AN53" i="3"/>
  <c r="AN52" i="3"/>
  <c r="AN51" i="3"/>
  <c r="AN50" i="3"/>
  <c r="AN49" i="3"/>
  <c r="AN48" i="3"/>
  <c r="AN47" i="3"/>
  <c r="AN46" i="3"/>
  <c r="AN45" i="3"/>
  <c r="AN44" i="3"/>
  <c r="AN43" i="3"/>
  <c r="AN42" i="3"/>
  <c r="AN41" i="3"/>
  <c r="AN40" i="3"/>
  <c r="AZ6" i="3"/>
  <c r="BH58" i="3"/>
  <c r="BG58" i="3"/>
  <c r="BE58" i="3"/>
  <c r="BD58" i="3"/>
  <c r="BB58" i="3"/>
  <c r="BA58" i="3"/>
  <c r="AY58" i="3"/>
  <c r="AX58" i="3"/>
  <c r="AV58" i="3"/>
  <c r="AU58" i="3"/>
  <c r="AP58" i="3"/>
  <c r="AO58" i="3"/>
  <c r="AM58" i="3"/>
  <c r="AL58" i="3"/>
  <c r="AJ58" i="3"/>
  <c r="AG58" i="3"/>
  <c r="AF58" i="3"/>
  <c r="AD58" i="3"/>
  <c r="AC58" i="3"/>
  <c r="AA58" i="3"/>
  <c r="Z58" i="3"/>
  <c r="X58" i="3"/>
  <c r="W58" i="3"/>
  <c r="U58" i="3"/>
  <c r="T58" i="3"/>
  <c r="R58" i="3"/>
  <c r="Q58" i="3"/>
  <c r="O58" i="3"/>
  <c r="N58" i="3"/>
  <c r="L58" i="3"/>
  <c r="K58" i="3"/>
  <c r="I58" i="3"/>
  <c r="H58" i="3"/>
  <c r="F58" i="3"/>
  <c r="E58" i="3"/>
  <c r="C58" i="3"/>
  <c r="B58" i="3"/>
  <c r="AD61" i="1"/>
  <c r="AD63" i="1"/>
  <c r="AC61" i="1"/>
  <c r="AC63" i="1"/>
  <c r="AA61" i="1"/>
  <c r="AA63" i="1" s="1"/>
  <c r="Z61" i="1"/>
  <c r="Z63" i="1" s="1"/>
  <c r="X61" i="1"/>
  <c r="X63" i="1" s="1"/>
  <c r="W61" i="1"/>
  <c r="W63" i="1" s="1"/>
  <c r="U61" i="1"/>
  <c r="U63" i="1" s="1"/>
  <c r="T61" i="1"/>
  <c r="T63" i="1" s="1"/>
  <c r="R61" i="1"/>
  <c r="R63" i="1" s="1"/>
  <c r="Q61" i="1"/>
  <c r="Q63" i="1" s="1"/>
  <c r="O61" i="1"/>
  <c r="O63" i="1" s="1"/>
  <c r="N61" i="1"/>
  <c r="N63" i="1"/>
  <c r="L61" i="1"/>
  <c r="L63" i="1"/>
  <c r="K61" i="1"/>
  <c r="K63" i="1"/>
  <c r="E61" i="1"/>
  <c r="E63" i="1"/>
  <c r="S33" i="3"/>
  <c r="S32" i="3"/>
  <c r="AB12" i="1"/>
  <c r="AB9" i="1"/>
  <c r="G10" i="1"/>
  <c r="AE48" i="1"/>
  <c r="AE47" i="1"/>
  <c r="AE46" i="1"/>
  <c r="AE45" i="1"/>
  <c r="AE44" i="1"/>
  <c r="AE43" i="1"/>
  <c r="AE42" i="1"/>
  <c r="AE41" i="1"/>
  <c r="AE40" i="1"/>
  <c r="AE39" i="1"/>
  <c r="AE38" i="1"/>
  <c r="AE37" i="1"/>
  <c r="AE36" i="1"/>
  <c r="AE35" i="1"/>
  <c r="D59" i="1"/>
  <c r="D58" i="1"/>
  <c r="P55" i="1"/>
  <c r="P54" i="1"/>
  <c r="P53" i="1"/>
  <c r="D9" i="1"/>
  <c r="D60" i="1"/>
  <c r="AK46" i="3"/>
  <c r="BF40" i="3"/>
  <c r="BF41" i="3"/>
  <c r="BF42" i="3"/>
  <c r="BF43" i="3"/>
  <c r="AE34" i="1"/>
  <c r="AE31" i="1"/>
  <c r="AE30" i="1"/>
  <c r="AE29" i="1"/>
  <c r="AE20" i="1"/>
  <c r="AE19" i="1"/>
  <c r="AE18" i="1"/>
  <c r="AE61" i="1" s="1"/>
  <c r="AE63" i="1" s="1"/>
  <c r="AE17" i="1"/>
  <c r="AE16" i="1"/>
  <c r="Y28" i="3"/>
  <c r="BI25" i="3"/>
  <c r="BI26" i="3"/>
  <c r="BI27" i="3"/>
  <c r="BI28" i="3"/>
  <c r="S51" i="3"/>
  <c r="S50" i="3"/>
  <c r="J9" i="1"/>
  <c r="M8" i="3"/>
  <c r="S40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AE49" i="1"/>
  <c r="AK45" i="3"/>
  <c r="AK44" i="3"/>
  <c r="AK43" i="3"/>
  <c r="AK42" i="3"/>
  <c r="AK41" i="3"/>
  <c r="AK40" i="3"/>
  <c r="BC57" i="3"/>
  <c r="BC56" i="3"/>
  <c r="BC55" i="3"/>
  <c r="BC54" i="3"/>
  <c r="BC53" i="3"/>
  <c r="BC52" i="3"/>
  <c r="BC51" i="3"/>
  <c r="BC50" i="3"/>
  <c r="BC49" i="3"/>
  <c r="BC48" i="3"/>
  <c r="BC47" i="3"/>
  <c r="BC46" i="3"/>
  <c r="BC45" i="3"/>
  <c r="BC44" i="3"/>
  <c r="BC43" i="3"/>
  <c r="BC42" i="3"/>
  <c r="BC41" i="3"/>
  <c r="BC40" i="3"/>
  <c r="BC39" i="3"/>
  <c r="BC38" i="3"/>
  <c r="BC37" i="3"/>
  <c r="BC36" i="3"/>
  <c r="BC35" i="3"/>
  <c r="BC34" i="3"/>
  <c r="BC33" i="3"/>
  <c r="BC32" i="3"/>
  <c r="BC31" i="3"/>
  <c r="BC30" i="3"/>
  <c r="BC29" i="3"/>
  <c r="BC28" i="3"/>
  <c r="BC27" i="3"/>
  <c r="BC26" i="3"/>
  <c r="BC25" i="3"/>
  <c r="BC24" i="3"/>
  <c r="BC11" i="3"/>
  <c r="BC10" i="3"/>
  <c r="BC9" i="3"/>
  <c r="BC8" i="3"/>
  <c r="BC7" i="3"/>
  <c r="BC6" i="3"/>
  <c r="AZ57" i="3"/>
  <c r="AZ56" i="3"/>
  <c r="AZ55" i="3"/>
  <c r="AZ54" i="3"/>
  <c r="AZ53" i="3"/>
  <c r="AZ52" i="3"/>
  <c r="AZ51" i="3"/>
  <c r="AZ50" i="3"/>
  <c r="AZ49" i="3"/>
  <c r="AZ48" i="3"/>
  <c r="AZ47" i="3"/>
  <c r="AZ46" i="3"/>
  <c r="AZ45" i="3"/>
  <c r="AZ44" i="3"/>
  <c r="AZ43" i="3"/>
  <c r="AZ42" i="3"/>
  <c r="AZ41" i="3"/>
  <c r="AZ40" i="3"/>
  <c r="AZ39" i="3"/>
  <c r="AZ38" i="3"/>
  <c r="AZ37" i="3"/>
  <c r="AZ36" i="3"/>
  <c r="AZ35" i="3"/>
  <c r="AZ34" i="3"/>
  <c r="AZ33" i="3"/>
  <c r="AZ32" i="3"/>
  <c r="AZ31" i="3"/>
  <c r="AZ30" i="3"/>
  <c r="AZ29" i="3"/>
  <c r="AZ28" i="3"/>
  <c r="AZ27" i="3"/>
  <c r="AZ26" i="3"/>
  <c r="AZ25" i="3"/>
  <c r="AZ11" i="3"/>
  <c r="AZ10" i="3"/>
  <c r="AZ9" i="3"/>
  <c r="AZ8" i="3"/>
  <c r="AZ7" i="3"/>
  <c r="AK9" i="3"/>
  <c r="AK8" i="3"/>
  <c r="AK7" i="3"/>
  <c r="AK6" i="3"/>
  <c r="AE22" i="3"/>
  <c r="AE21" i="3"/>
  <c r="AE20" i="3"/>
  <c r="AE19" i="3"/>
  <c r="AE18" i="3"/>
  <c r="AE17" i="3"/>
  <c r="AE16" i="3"/>
  <c r="AE15" i="3"/>
  <c r="AE14" i="3"/>
  <c r="AE13" i="3"/>
  <c r="AE12" i="3"/>
  <c r="AE11" i="3"/>
  <c r="AE10" i="3"/>
  <c r="AE9" i="3"/>
  <c r="AE8" i="3"/>
  <c r="AE7" i="3"/>
  <c r="AE6" i="3"/>
  <c r="AE58" i="3" s="1"/>
  <c r="S43" i="3"/>
  <c r="S44" i="3"/>
  <c r="S45" i="3"/>
  <c r="S46" i="3"/>
  <c r="S47" i="3"/>
  <c r="S48" i="3"/>
  <c r="S49" i="3"/>
  <c r="S52" i="3"/>
  <c r="S53" i="3"/>
  <c r="S54" i="3"/>
  <c r="S55" i="3"/>
  <c r="S56" i="3"/>
  <c r="S57" i="3"/>
  <c r="AF41" i="1"/>
  <c r="AG41" i="1"/>
  <c r="AF42" i="1"/>
  <c r="AG42" i="1"/>
  <c r="AG60" i="1"/>
  <c r="AG59" i="1"/>
  <c r="AG58" i="1"/>
  <c r="AG57" i="1"/>
  <c r="AG56" i="1"/>
  <c r="AG55" i="1"/>
  <c r="AG54" i="1"/>
  <c r="AG53" i="1"/>
  <c r="AG52" i="1"/>
  <c r="AG51" i="1"/>
  <c r="AG50" i="1"/>
  <c r="AG49" i="1"/>
  <c r="AG48" i="1"/>
  <c r="AG47" i="1"/>
  <c r="AF47" i="1"/>
  <c r="AG46" i="1"/>
  <c r="AG45" i="1"/>
  <c r="AG44" i="1"/>
  <c r="AG43" i="1"/>
  <c r="AF43" i="1"/>
  <c r="AG40" i="1"/>
  <c r="AG39" i="1"/>
  <c r="AG38" i="1"/>
  <c r="AF38" i="1"/>
  <c r="AG37" i="1"/>
  <c r="AF37" i="1"/>
  <c r="AG36" i="1"/>
  <c r="AG35" i="1"/>
  <c r="AG34" i="1"/>
  <c r="AG31" i="1"/>
  <c r="AG30" i="1"/>
  <c r="AG29" i="1"/>
  <c r="AG28" i="1"/>
  <c r="AG27" i="1"/>
  <c r="AG26" i="1"/>
  <c r="AG25" i="1"/>
  <c r="AF25" i="1"/>
  <c r="AG24" i="1"/>
  <c r="AG23" i="1"/>
  <c r="AG22" i="1"/>
  <c r="AG21" i="1"/>
  <c r="AG20" i="1"/>
  <c r="AG19" i="1"/>
  <c r="AG18" i="1"/>
  <c r="AG17" i="1"/>
  <c r="AG16" i="1"/>
  <c r="AG15" i="1"/>
  <c r="AG14" i="1"/>
  <c r="AG13" i="1"/>
  <c r="AG12" i="1"/>
  <c r="AG11" i="1"/>
  <c r="AH11" i="1" s="1"/>
  <c r="AG10" i="1"/>
  <c r="AF60" i="1"/>
  <c r="AH60" i="1" s="1"/>
  <c r="AF59" i="1"/>
  <c r="AH59" i="1" s="1"/>
  <c r="AF58" i="1"/>
  <c r="AH58" i="1" s="1"/>
  <c r="AF57" i="1"/>
  <c r="AH57" i="1" s="1"/>
  <c r="AF56" i="1"/>
  <c r="AF55" i="1"/>
  <c r="AH55" i="1" s="1"/>
  <c r="AF54" i="1"/>
  <c r="AF53" i="1"/>
  <c r="AF52" i="1"/>
  <c r="AF51" i="1"/>
  <c r="AF50" i="1"/>
  <c r="AF49" i="1"/>
  <c r="AF48" i="1"/>
  <c r="AF46" i="1"/>
  <c r="AF45" i="1"/>
  <c r="AF44" i="1"/>
  <c r="AF40" i="1"/>
  <c r="AF39" i="1"/>
  <c r="AF36" i="1"/>
  <c r="AF35" i="1"/>
  <c r="AF34" i="1"/>
  <c r="AF31" i="1"/>
  <c r="AF30" i="1"/>
  <c r="AF29" i="1"/>
  <c r="AF28" i="1"/>
  <c r="AF27" i="1"/>
  <c r="AF26" i="1"/>
  <c r="AF24" i="1"/>
  <c r="AF23" i="1"/>
  <c r="AF22" i="1"/>
  <c r="AF21" i="1"/>
  <c r="AF20" i="1"/>
  <c r="AF19" i="1"/>
  <c r="AF18" i="1"/>
  <c r="AF17" i="1"/>
  <c r="AF16" i="1"/>
  <c r="AH16" i="1" s="1"/>
  <c r="AF15" i="1"/>
  <c r="AF14" i="1"/>
  <c r="AF13" i="1"/>
  <c r="AF12" i="1"/>
  <c r="AF11" i="1"/>
  <c r="AF10" i="1"/>
  <c r="AG9" i="1"/>
  <c r="AH9" i="1" s="1"/>
  <c r="AF9" i="1"/>
  <c r="P18" i="1"/>
  <c r="P19" i="1"/>
  <c r="M9" i="1"/>
  <c r="G9" i="1"/>
  <c r="G61" i="1" s="1"/>
  <c r="G63" i="1" s="1"/>
  <c r="BI48" i="3"/>
  <c r="BI47" i="3"/>
  <c r="BI46" i="3"/>
  <c r="BI45" i="3"/>
  <c r="BI44" i="3"/>
  <c r="BI43" i="3"/>
  <c r="BI42" i="3"/>
  <c r="BI41" i="3"/>
  <c r="BI40" i="3"/>
  <c r="BI39" i="3"/>
  <c r="BI38" i="3"/>
  <c r="BI37" i="3"/>
  <c r="BI36" i="3"/>
  <c r="BI35" i="3"/>
  <c r="BI34" i="3"/>
  <c r="BI33" i="3"/>
  <c r="BI32" i="3"/>
  <c r="BI31" i="3"/>
  <c r="BI30" i="3"/>
  <c r="BI29" i="3"/>
  <c r="Y50" i="3"/>
  <c r="Y49" i="3"/>
  <c r="Y48" i="3"/>
  <c r="Y47" i="3"/>
  <c r="Y46" i="3"/>
  <c r="Y45" i="3"/>
  <c r="Y44" i="3"/>
  <c r="P9" i="1"/>
  <c r="AE9" i="1"/>
  <c r="P10" i="1"/>
  <c r="AE10" i="1"/>
  <c r="P11" i="1"/>
  <c r="AE11" i="1"/>
  <c r="P12" i="1"/>
  <c r="AE12" i="1"/>
  <c r="P13" i="1"/>
  <c r="AE13" i="1"/>
  <c r="P14" i="1"/>
  <c r="AE14" i="1"/>
  <c r="P15" i="1"/>
  <c r="AE15" i="1"/>
  <c r="P16" i="1"/>
  <c r="P17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2" i="1"/>
  <c r="P43" i="1"/>
  <c r="P44" i="1"/>
  <c r="P45" i="1"/>
  <c r="P46" i="1"/>
  <c r="P47" i="1"/>
  <c r="P48" i="1"/>
  <c r="P49" i="1"/>
  <c r="P50" i="1"/>
  <c r="AE50" i="1"/>
  <c r="P51" i="1"/>
  <c r="AE51" i="1"/>
  <c r="P52" i="1"/>
  <c r="AE52" i="1"/>
  <c r="AE53" i="1"/>
  <c r="AE54" i="1"/>
  <c r="AE55" i="1"/>
  <c r="P56" i="1"/>
  <c r="AE56" i="1"/>
  <c r="P57" i="1"/>
  <c r="AE57" i="1"/>
  <c r="P58" i="1"/>
  <c r="AE58" i="1"/>
  <c r="P59" i="1"/>
  <c r="AE59" i="1"/>
  <c r="P60" i="1"/>
  <c r="AE60" i="1"/>
  <c r="D6" i="3"/>
  <c r="G6" i="3"/>
  <c r="J6" i="3"/>
  <c r="M6" i="3"/>
  <c r="P6" i="3"/>
  <c r="S6" i="3"/>
  <c r="V6" i="3"/>
  <c r="Y6" i="3"/>
  <c r="AB6" i="3"/>
  <c r="AH6" i="3"/>
  <c r="AN6" i="3"/>
  <c r="AQ6" i="3"/>
  <c r="AT6" i="3"/>
  <c r="AW6" i="3"/>
  <c r="BF6" i="3"/>
  <c r="BI6" i="3"/>
  <c r="BI58" i="3" s="1"/>
  <c r="BJ6" i="3"/>
  <c r="BK6" i="3"/>
  <c r="D7" i="3"/>
  <c r="G7" i="3"/>
  <c r="J7" i="3"/>
  <c r="M7" i="3"/>
  <c r="P7" i="3"/>
  <c r="S7" i="3"/>
  <c r="V7" i="3"/>
  <c r="Y7" i="3"/>
  <c r="AB7" i="3"/>
  <c r="AH7" i="3"/>
  <c r="BL7" i="3" s="1"/>
  <c r="AN7" i="3"/>
  <c r="AQ7" i="3"/>
  <c r="AT7" i="3"/>
  <c r="AW7" i="3"/>
  <c r="BF7" i="3"/>
  <c r="BI7" i="3"/>
  <c r="BJ7" i="3"/>
  <c r="BK7" i="3"/>
  <c r="D8" i="3"/>
  <c r="G8" i="3"/>
  <c r="J8" i="3"/>
  <c r="P8" i="3"/>
  <c r="BL8" i="3" s="1"/>
  <c r="S8" i="3"/>
  <c r="V8" i="3"/>
  <c r="Y8" i="3"/>
  <c r="AB8" i="3"/>
  <c r="AH8" i="3"/>
  <c r="AN8" i="3"/>
  <c r="AQ8" i="3"/>
  <c r="AT8" i="3"/>
  <c r="AW8" i="3"/>
  <c r="BF8" i="3"/>
  <c r="BI8" i="3"/>
  <c r="BJ8" i="3"/>
  <c r="BK8" i="3"/>
  <c r="D9" i="3"/>
  <c r="G9" i="3"/>
  <c r="J9" i="3"/>
  <c r="M9" i="3"/>
  <c r="P9" i="3"/>
  <c r="S9" i="3"/>
  <c r="V9" i="3"/>
  <c r="Y9" i="3"/>
  <c r="AB9" i="3"/>
  <c r="AH9" i="3"/>
  <c r="BL9" i="3" s="1"/>
  <c r="AN9" i="3"/>
  <c r="AQ9" i="3"/>
  <c r="AT9" i="3"/>
  <c r="AW9" i="3"/>
  <c r="BF9" i="3"/>
  <c r="BI9" i="3"/>
  <c r="BJ9" i="3"/>
  <c r="BK9" i="3"/>
  <c r="D10" i="3"/>
  <c r="G10" i="3"/>
  <c r="J10" i="3"/>
  <c r="J58" i="3" s="1"/>
  <c r="M10" i="3"/>
  <c r="P10" i="3"/>
  <c r="S10" i="3"/>
  <c r="V10" i="3"/>
  <c r="V58" i="3" s="1"/>
  <c r="Y10" i="3"/>
  <c r="AB10" i="3"/>
  <c r="AH10" i="3"/>
  <c r="AK10" i="3"/>
  <c r="AN10" i="3"/>
  <c r="AQ10" i="3"/>
  <c r="AT10" i="3"/>
  <c r="AW10" i="3"/>
  <c r="BF10" i="3"/>
  <c r="BI10" i="3"/>
  <c r="BJ10" i="3"/>
  <c r="BK10" i="3"/>
  <c r="D11" i="3"/>
  <c r="G11" i="3"/>
  <c r="J11" i="3"/>
  <c r="M11" i="3"/>
  <c r="P11" i="3"/>
  <c r="S11" i="3"/>
  <c r="V11" i="3"/>
  <c r="Y11" i="3"/>
  <c r="AB11" i="3"/>
  <c r="AH11" i="3"/>
  <c r="AK11" i="3"/>
  <c r="AN11" i="3"/>
  <c r="BL11" i="3" s="1"/>
  <c r="AQ11" i="3"/>
  <c r="AT11" i="3"/>
  <c r="AW11" i="3"/>
  <c r="BF11" i="3"/>
  <c r="BF58" i="3" s="1"/>
  <c r="BI11" i="3"/>
  <c r="BJ11" i="3"/>
  <c r="BK11" i="3"/>
  <c r="D12" i="3"/>
  <c r="BL12" i="3" s="1"/>
  <c r="G12" i="3"/>
  <c r="J12" i="3"/>
  <c r="M12" i="3"/>
  <c r="P12" i="3"/>
  <c r="S12" i="3"/>
  <c r="V12" i="3"/>
  <c r="Y12" i="3"/>
  <c r="AB12" i="3"/>
  <c r="AH12" i="3"/>
  <c r="AK12" i="3"/>
  <c r="AN12" i="3"/>
  <c r="AQ12" i="3"/>
  <c r="AT12" i="3"/>
  <c r="AW12" i="3"/>
  <c r="AZ12" i="3"/>
  <c r="BC12" i="3"/>
  <c r="BF12" i="3"/>
  <c r="BI12" i="3"/>
  <c r="BJ12" i="3"/>
  <c r="BK12" i="3"/>
  <c r="D13" i="3"/>
  <c r="G13" i="3"/>
  <c r="J13" i="3"/>
  <c r="M13" i="3"/>
  <c r="P13" i="3"/>
  <c r="S13" i="3"/>
  <c r="V13" i="3"/>
  <c r="Y13" i="3"/>
  <c r="AB13" i="3"/>
  <c r="AH13" i="3"/>
  <c r="BL13" i="3" s="1"/>
  <c r="AK13" i="3"/>
  <c r="AN13" i="3"/>
  <c r="AQ13" i="3"/>
  <c r="AT13" i="3"/>
  <c r="AZ13" i="3"/>
  <c r="BC13" i="3"/>
  <c r="BF13" i="3"/>
  <c r="BI13" i="3"/>
  <c r="BJ13" i="3"/>
  <c r="BK13" i="3"/>
  <c r="D14" i="3"/>
  <c r="G14" i="3"/>
  <c r="J14" i="3"/>
  <c r="M14" i="3"/>
  <c r="P14" i="3"/>
  <c r="S14" i="3"/>
  <c r="V14" i="3"/>
  <c r="Y14" i="3"/>
  <c r="AB14" i="3"/>
  <c r="AH14" i="3"/>
  <c r="AK14" i="3"/>
  <c r="AN14" i="3"/>
  <c r="AQ14" i="3"/>
  <c r="AT14" i="3"/>
  <c r="AZ14" i="3"/>
  <c r="BC14" i="3"/>
  <c r="BF14" i="3"/>
  <c r="BI14" i="3"/>
  <c r="BJ14" i="3"/>
  <c r="BK14" i="3"/>
  <c r="D15" i="3"/>
  <c r="G15" i="3"/>
  <c r="J15" i="3"/>
  <c r="M15" i="3"/>
  <c r="P15" i="3"/>
  <c r="S15" i="3"/>
  <c r="V15" i="3"/>
  <c r="Y15" i="3"/>
  <c r="AB15" i="3"/>
  <c r="AH15" i="3"/>
  <c r="AK15" i="3"/>
  <c r="AN15" i="3"/>
  <c r="BL15" i="3" s="1"/>
  <c r="AQ15" i="3"/>
  <c r="AT15" i="3"/>
  <c r="AZ15" i="3"/>
  <c r="BC15" i="3"/>
  <c r="BF15" i="3"/>
  <c r="BI15" i="3"/>
  <c r="BJ15" i="3"/>
  <c r="BK15" i="3"/>
  <c r="D16" i="3"/>
  <c r="G16" i="3"/>
  <c r="J16" i="3"/>
  <c r="M16" i="3"/>
  <c r="P16" i="3"/>
  <c r="S16" i="3"/>
  <c r="V16" i="3"/>
  <c r="Y16" i="3"/>
  <c r="AB16" i="3"/>
  <c r="AH16" i="3"/>
  <c r="AK16" i="3"/>
  <c r="AN16" i="3"/>
  <c r="BL16" i="3" s="1"/>
  <c r="AQ16" i="3"/>
  <c r="AZ16" i="3"/>
  <c r="BC16" i="3"/>
  <c r="BF16" i="3"/>
  <c r="BI16" i="3"/>
  <c r="BJ16" i="3"/>
  <c r="BK16" i="3"/>
  <c r="D17" i="3"/>
  <c r="G17" i="3"/>
  <c r="J17" i="3"/>
  <c r="M17" i="3"/>
  <c r="P17" i="3"/>
  <c r="S17" i="3"/>
  <c r="V17" i="3"/>
  <c r="Y17" i="3"/>
  <c r="AB17" i="3"/>
  <c r="AH17" i="3"/>
  <c r="AN17" i="3"/>
  <c r="AQ17" i="3"/>
  <c r="AZ17" i="3"/>
  <c r="BC17" i="3"/>
  <c r="BF17" i="3"/>
  <c r="BJ17" i="3"/>
  <c r="BK17" i="3"/>
  <c r="D18" i="3"/>
  <c r="G18" i="3"/>
  <c r="J18" i="3"/>
  <c r="M18" i="3"/>
  <c r="P18" i="3"/>
  <c r="S18" i="3"/>
  <c r="V18" i="3"/>
  <c r="Y18" i="3"/>
  <c r="AB18" i="3"/>
  <c r="AH18" i="3"/>
  <c r="BL18" i="3" s="1"/>
  <c r="AN18" i="3"/>
  <c r="AQ18" i="3"/>
  <c r="AZ18" i="3"/>
  <c r="BC18" i="3"/>
  <c r="BF18" i="3"/>
  <c r="BJ18" i="3"/>
  <c r="BK18" i="3"/>
  <c r="D19" i="3"/>
  <c r="G19" i="3"/>
  <c r="J19" i="3"/>
  <c r="M19" i="3"/>
  <c r="P19" i="3"/>
  <c r="S19" i="3"/>
  <c r="V19" i="3"/>
  <c r="Y19" i="3"/>
  <c r="AB19" i="3"/>
  <c r="AH19" i="3"/>
  <c r="AN19" i="3"/>
  <c r="BL19" i="3" s="1"/>
  <c r="AQ19" i="3"/>
  <c r="AZ19" i="3"/>
  <c r="BC19" i="3"/>
  <c r="BF19" i="3"/>
  <c r="BJ19" i="3"/>
  <c r="BK19" i="3"/>
  <c r="D20" i="3"/>
  <c r="G20" i="3"/>
  <c r="J20" i="3"/>
  <c r="M20" i="3"/>
  <c r="P20" i="3"/>
  <c r="S20" i="3"/>
  <c r="V20" i="3"/>
  <c r="Y20" i="3"/>
  <c r="AB20" i="3"/>
  <c r="AH20" i="3"/>
  <c r="BL20" i="3" s="1"/>
  <c r="AN20" i="3"/>
  <c r="AQ20" i="3"/>
  <c r="AZ20" i="3"/>
  <c r="BC20" i="3"/>
  <c r="BF20" i="3"/>
  <c r="BJ20" i="3"/>
  <c r="BK20" i="3"/>
  <c r="D21" i="3"/>
  <c r="G21" i="3"/>
  <c r="J21" i="3"/>
  <c r="M21" i="3"/>
  <c r="P21" i="3"/>
  <c r="S21" i="3"/>
  <c r="V21" i="3"/>
  <c r="Y21" i="3"/>
  <c r="AB21" i="3"/>
  <c r="AH21" i="3"/>
  <c r="AN21" i="3"/>
  <c r="AQ21" i="3"/>
  <c r="AZ21" i="3"/>
  <c r="BC21" i="3"/>
  <c r="BF21" i="3"/>
  <c r="BJ21" i="3"/>
  <c r="BK21" i="3"/>
  <c r="D22" i="3"/>
  <c r="G22" i="3"/>
  <c r="J22" i="3"/>
  <c r="M22" i="3"/>
  <c r="P22" i="3"/>
  <c r="S22" i="3"/>
  <c r="V22" i="3"/>
  <c r="Y22" i="3"/>
  <c r="AB22" i="3"/>
  <c r="AH22" i="3"/>
  <c r="BL22" i="3" s="1"/>
  <c r="AN22" i="3"/>
  <c r="AQ22" i="3"/>
  <c r="AZ22" i="3"/>
  <c r="BC22" i="3"/>
  <c r="BF22" i="3"/>
  <c r="BJ22" i="3"/>
  <c r="BK22" i="3"/>
  <c r="D23" i="3"/>
  <c r="G23" i="3"/>
  <c r="J23" i="3"/>
  <c r="M23" i="3"/>
  <c r="P23" i="3"/>
  <c r="S23" i="3"/>
  <c r="V23" i="3"/>
  <c r="Y23" i="3"/>
  <c r="AB23" i="3"/>
  <c r="AE23" i="3"/>
  <c r="AH23" i="3"/>
  <c r="AN23" i="3"/>
  <c r="AQ23" i="3"/>
  <c r="AZ23" i="3"/>
  <c r="BC23" i="3"/>
  <c r="BF23" i="3"/>
  <c r="BJ23" i="3"/>
  <c r="BK23" i="3"/>
  <c r="D24" i="3"/>
  <c r="G24" i="3"/>
  <c r="J24" i="3"/>
  <c r="M24" i="3"/>
  <c r="P24" i="3"/>
  <c r="S24" i="3"/>
  <c r="V24" i="3"/>
  <c r="Y24" i="3"/>
  <c r="AB24" i="3"/>
  <c r="AE24" i="3"/>
  <c r="AH24" i="3"/>
  <c r="AN24" i="3"/>
  <c r="AQ24" i="3"/>
  <c r="AZ24" i="3"/>
  <c r="BF24" i="3"/>
  <c r="BJ24" i="3"/>
  <c r="BK24" i="3"/>
  <c r="D25" i="3"/>
  <c r="G25" i="3"/>
  <c r="J25" i="3"/>
  <c r="M25" i="3"/>
  <c r="P25" i="3"/>
  <c r="S25" i="3"/>
  <c r="V25" i="3"/>
  <c r="Y25" i="3"/>
  <c r="AB25" i="3"/>
  <c r="AE25" i="3"/>
  <c r="AH25" i="3"/>
  <c r="AN25" i="3"/>
  <c r="AQ25" i="3"/>
  <c r="BF25" i="3"/>
  <c r="BJ25" i="3"/>
  <c r="BK25" i="3"/>
  <c r="D26" i="3"/>
  <c r="G26" i="3"/>
  <c r="J26" i="3"/>
  <c r="M26" i="3"/>
  <c r="P26" i="3"/>
  <c r="S26" i="3"/>
  <c r="V26" i="3"/>
  <c r="Y26" i="3"/>
  <c r="AB26" i="3"/>
  <c r="AE26" i="3"/>
  <c r="AH26" i="3"/>
  <c r="AN26" i="3"/>
  <c r="AQ26" i="3"/>
  <c r="BF26" i="3"/>
  <c r="BJ26" i="3"/>
  <c r="BK26" i="3"/>
  <c r="D27" i="3"/>
  <c r="G27" i="3"/>
  <c r="J27" i="3"/>
  <c r="M27" i="3"/>
  <c r="P27" i="3"/>
  <c r="S27" i="3"/>
  <c r="V27" i="3"/>
  <c r="Y27" i="3"/>
  <c r="AB27" i="3"/>
  <c r="AE27" i="3"/>
  <c r="AH27" i="3"/>
  <c r="AN27" i="3"/>
  <c r="BL27" i="3" s="1"/>
  <c r="AQ27" i="3"/>
  <c r="BF27" i="3"/>
  <c r="BJ27" i="3"/>
  <c r="BK27" i="3"/>
  <c r="D28" i="3"/>
  <c r="G28" i="3"/>
  <c r="J28" i="3"/>
  <c r="M28" i="3"/>
  <c r="P28" i="3"/>
  <c r="S28" i="3"/>
  <c r="V28" i="3"/>
  <c r="AB28" i="3"/>
  <c r="AE28" i="3"/>
  <c r="AH28" i="3"/>
  <c r="AN28" i="3"/>
  <c r="BL28" i="3" s="1"/>
  <c r="AQ28" i="3"/>
  <c r="BF28" i="3"/>
  <c r="BJ28" i="3"/>
  <c r="BK28" i="3"/>
  <c r="D29" i="3"/>
  <c r="G29" i="3"/>
  <c r="J29" i="3"/>
  <c r="M29" i="3"/>
  <c r="P29" i="3"/>
  <c r="S29" i="3"/>
  <c r="V29" i="3"/>
  <c r="Y29" i="3"/>
  <c r="AB29" i="3"/>
  <c r="AE29" i="3"/>
  <c r="AH29" i="3"/>
  <c r="AN29" i="3"/>
  <c r="AQ29" i="3"/>
  <c r="BF29" i="3"/>
  <c r="BJ29" i="3"/>
  <c r="BK29" i="3"/>
  <c r="D30" i="3"/>
  <c r="G30" i="3"/>
  <c r="J30" i="3"/>
  <c r="M30" i="3"/>
  <c r="P30" i="3"/>
  <c r="S30" i="3"/>
  <c r="V30" i="3"/>
  <c r="Y30" i="3"/>
  <c r="AB30" i="3"/>
  <c r="AE30" i="3"/>
  <c r="AH30" i="3"/>
  <c r="AN30" i="3"/>
  <c r="AQ30" i="3"/>
  <c r="BF30" i="3"/>
  <c r="BJ30" i="3"/>
  <c r="BK30" i="3"/>
  <c r="D31" i="3"/>
  <c r="G31" i="3"/>
  <c r="J31" i="3"/>
  <c r="M31" i="3"/>
  <c r="P31" i="3"/>
  <c r="S31" i="3"/>
  <c r="V31" i="3"/>
  <c r="Y31" i="3"/>
  <c r="AB31" i="3"/>
  <c r="AE31" i="3"/>
  <c r="AH31" i="3"/>
  <c r="AN31" i="3"/>
  <c r="AQ31" i="3"/>
  <c r="BF31" i="3"/>
  <c r="BJ31" i="3"/>
  <c r="BK31" i="3"/>
  <c r="D32" i="3"/>
  <c r="G32" i="3"/>
  <c r="J32" i="3"/>
  <c r="M32" i="3"/>
  <c r="P32" i="3"/>
  <c r="V32" i="3"/>
  <c r="Y32" i="3"/>
  <c r="AB32" i="3"/>
  <c r="AE32" i="3"/>
  <c r="AH32" i="3"/>
  <c r="AN32" i="3"/>
  <c r="AQ32" i="3"/>
  <c r="BF32" i="3"/>
  <c r="BJ32" i="3"/>
  <c r="BK32" i="3"/>
  <c r="D33" i="3"/>
  <c r="G33" i="3"/>
  <c r="J33" i="3"/>
  <c r="M33" i="3"/>
  <c r="P33" i="3"/>
  <c r="V33" i="3"/>
  <c r="Y33" i="3"/>
  <c r="AB33" i="3"/>
  <c r="AE33" i="3"/>
  <c r="AH33" i="3"/>
  <c r="AN33" i="3"/>
  <c r="AQ33" i="3"/>
  <c r="BF33" i="3"/>
  <c r="BJ33" i="3"/>
  <c r="BK33" i="3"/>
  <c r="D34" i="3"/>
  <c r="G34" i="3"/>
  <c r="J34" i="3"/>
  <c r="M34" i="3"/>
  <c r="P34" i="3"/>
  <c r="S34" i="3"/>
  <c r="V34" i="3"/>
  <c r="Y34" i="3"/>
  <c r="AB34" i="3"/>
  <c r="AE34" i="3"/>
  <c r="AH34" i="3"/>
  <c r="AN34" i="3"/>
  <c r="AQ34" i="3"/>
  <c r="BF34" i="3"/>
  <c r="BJ34" i="3"/>
  <c r="BK34" i="3"/>
  <c r="D35" i="3"/>
  <c r="G35" i="3"/>
  <c r="J35" i="3"/>
  <c r="M35" i="3"/>
  <c r="P35" i="3"/>
  <c r="S35" i="3"/>
  <c r="V35" i="3"/>
  <c r="Y35" i="3"/>
  <c r="AB35" i="3"/>
  <c r="AE35" i="3"/>
  <c r="AH35" i="3"/>
  <c r="AN35" i="3"/>
  <c r="AQ35" i="3"/>
  <c r="BF35" i="3"/>
  <c r="BJ35" i="3"/>
  <c r="BK35" i="3"/>
  <c r="D36" i="3"/>
  <c r="G36" i="3"/>
  <c r="J36" i="3"/>
  <c r="M36" i="3"/>
  <c r="P36" i="3"/>
  <c r="S36" i="3"/>
  <c r="V36" i="3"/>
  <c r="Y36" i="3"/>
  <c r="AB36" i="3"/>
  <c r="AE36" i="3"/>
  <c r="AH36" i="3"/>
  <c r="AN36" i="3"/>
  <c r="AQ36" i="3"/>
  <c r="BF36" i="3"/>
  <c r="BJ36" i="3"/>
  <c r="BK36" i="3"/>
  <c r="D37" i="3"/>
  <c r="G37" i="3"/>
  <c r="J37" i="3"/>
  <c r="M37" i="3"/>
  <c r="P37" i="3"/>
  <c r="S37" i="3"/>
  <c r="V37" i="3"/>
  <c r="Y37" i="3"/>
  <c r="AB37" i="3"/>
  <c r="AE37" i="3"/>
  <c r="AH37" i="3"/>
  <c r="AN37" i="3"/>
  <c r="AQ37" i="3"/>
  <c r="BF37" i="3"/>
  <c r="BJ37" i="3"/>
  <c r="BK37" i="3"/>
  <c r="D38" i="3"/>
  <c r="G38" i="3"/>
  <c r="J38" i="3"/>
  <c r="M38" i="3"/>
  <c r="P38" i="3"/>
  <c r="S38" i="3"/>
  <c r="V38" i="3"/>
  <c r="Y38" i="3"/>
  <c r="AB38" i="3"/>
  <c r="AE38" i="3"/>
  <c r="AN38" i="3"/>
  <c r="AN58" i="3" s="1"/>
  <c r="AQ38" i="3"/>
  <c r="BF38" i="3"/>
  <c r="BJ38" i="3"/>
  <c r="BK38" i="3"/>
  <c r="D39" i="3"/>
  <c r="G39" i="3"/>
  <c r="J39" i="3"/>
  <c r="M39" i="3"/>
  <c r="P39" i="3"/>
  <c r="S39" i="3"/>
  <c r="V39" i="3"/>
  <c r="Y39" i="3"/>
  <c r="AB39" i="3"/>
  <c r="AE39" i="3"/>
  <c r="AH39" i="3"/>
  <c r="AN39" i="3"/>
  <c r="AQ39" i="3"/>
  <c r="BF39" i="3"/>
  <c r="BJ39" i="3"/>
  <c r="BK39" i="3"/>
  <c r="D40" i="3"/>
  <c r="G40" i="3"/>
  <c r="M40" i="3"/>
  <c r="V40" i="3"/>
  <c r="Y40" i="3"/>
  <c r="AB40" i="3"/>
  <c r="AE40" i="3"/>
  <c r="AH40" i="3"/>
  <c r="AQ40" i="3"/>
  <c r="BJ40" i="3"/>
  <c r="BK40" i="3"/>
  <c r="D41" i="3"/>
  <c r="J41" i="3"/>
  <c r="M41" i="3"/>
  <c r="V41" i="3"/>
  <c r="Y41" i="3"/>
  <c r="AB41" i="3"/>
  <c r="AE41" i="3"/>
  <c r="AH41" i="3"/>
  <c r="AQ41" i="3"/>
  <c r="BJ41" i="3"/>
  <c r="BK41" i="3"/>
  <c r="BK42" i="3"/>
  <c r="BK43" i="3"/>
  <c r="BK44" i="3"/>
  <c r="BK45" i="3"/>
  <c r="BK46" i="3"/>
  <c r="BK47" i="3"/>
  <c r="BK48" i="3"/>
  <c r="BK49" i="3"/>
  <c r="BK50" i="3"/>
  <c r="BK51" i="3"/>
  <c r="BK52" i="3"/>
  <c r="BK53" i="3"/>
  <c r="BK54" i="3"/>
  <c r="BK55" i="3"/>
  <c r="BK56" i="3"/>
  <c r="BK57" i="3"/>
  <c r="D42" i="3"/>
  <c r="D58" i="3" s="1"/>
  <c r="J42" i="3"/>
  <c r="M42" i="3"/>
  <c r="V42" i="3"/>
  <c r="Y42" i="3"/>
  <c r="AB42" i="3"/>
  <c r="AE42" i="3"/>
  <c r="AQ42" i="3"/>
  <c r="BJ42" i="3"/>
  <c r="D43" i="3"/>
  <c r="J43" i="3"/>
  <c r="M43" i="3"/>
  <c r="V43" i="3"/>
  <c r="Y43" i="3"/>
  <c r="AB43" i="3"/>
  <c r="AE43" i="3"/>
  <c r="AQ43" i="3"/>
  <c r="BJ43" i="3"/>
  <c r="D44" i="3"/>
  <c r="J44" i="3"/>
  <c r="M44" i="3"/>
  <c r="V44" i="3"/>
  <c r="AB44" i="3"/>
  <c r="AE44" i="3"/>
  <c r="AQ44" i="3"/>
  <c r="BF44" i="3"/>
  <c r="BJ44" i="3"/>
  <c r="BJ47" i="3"/>
  <c r="BJ48" i="3"/>
  <c r="BJ49" i="3"/>
  <c r="BJ50" i="3"/>
  <c r="BJ51" i="3"/>
  <c r="BJ52" i="3"/>
  <c r="BJ53" i="3"/>
  <c r="BJ54" i="3"/>
  <c r="BJ55" i="3"/>
  <c r="BJ56" i="3"/>
  <c r="BJ57" i="3"/>
  <c r="D45" i="3"/>
  <c r="J45" i="3"/>
  <c r="M45" i="3"/>
  <c r="V45" i="3"/>
  <c r="AB45" i="3"/>
  <c r="AE45" i="3"/>
  <c r="AQ45" i="3"/>
  <c r="BF45" i="3"/>
  <c r="BJ45" i="3"/>
  <c r="D46" i="3"/>
  <c r="J46" i="3"/>
  <c r="M46" i="3"/>
  <c r="V46" i="3"/>
  <c r="AB46" i="3"/>
  <c r="AE46" i="3"/>
  <c r="AQ46" i="3"/>
  <c r="BF46" i="3"/>
  <c r="BJ46" i="3"/>
  <c r="D47" i="3"/>
  <c r="J47" i="3"/>
  <c r="M47" i="3"/>
  <c r="V47" i="3"/>
  <c r="AB47" i="3"/>
  <c r="AE47" i="3"/>
  <c r="AQ47" i="3"/>
  <c r="BF47" i="3"/>
  <c r="D48" i="3"/>
  <c r="J48" i="3"/>
  <c r="M48" i="3"/>
  <c r="V48" i="3"/>
  <c r="AB48" i="3"/>
  <c r="AE48" i="3"/>
  <c r="AQ48" i="3"/>
  <c r="BF48" i="3"/>
  <c r="D49" i="3"/>
  <c r="J49" i="3"/>
  <c r="M49" i="3"/>
  <c r="V49" i="3"/>
  <c r="AB49" i="3"/>
  <c r="AE49" i="3"/>
  <c r="AQ49" i="3"/>
  <c r="BF49" i="3"/>
  <c r="BI49" i="3"/>
  <c r="D50" i="3"/>
  <c r="G50" i="3"/>
  <c r="J50" i="3"/>
  <c r="M50" i="3"/>
  <c r="V50" i="3"/>
  <c r="AB50" i="3"/>
  <c r="AE50" i="3"/>
  <c r="AQ50" i="3"/>
  <c r="BF50" i="3"/>
  <c r="BI50" i="3"/>
  <c r="D51" i="3"/>
  <c r="G51" i="3"/>
  <c r="J51" i="3"/>
  <c r="M51" i="3"/>
  <c r="V51" i="3"/>
  <c r="Y51" i="3"/>
  <c r="AB51" i="3"/>
  <c r="AE51" i="3"/>
  <c r="AQ51" i="3"/>
  <c r="BF51" i="3"/>
  <c r="BI51" i="3"/>
  <c r="D52" i="3"/>
  <c r="G52" i="3"/>
  <c r="J52" i="3"/>
  <c r="M52" i="3"/>
  <c r="V52" i="3"/>
  <c r="Y52" i="3"/>
  <c r="AB52" i="3"/>
  <c r="AE52" i="3"/>
  <c r="AQ52" i="3"/>
  <c r="BF52" i="3"/>
  <c r="BI52" i="3"/>
  <c r="D53" i="3"/>
  <c r="G53" i="3"/>
  <c r="J53" i="3"/>
  <c r="M53" i="3"/>
  <c r="V53" i="3"/>
  <c r="Y53" i="3"/>
  <c r="AB53" i="3"/>
  <c r="AE53" i="3"/>
  <c r="AQ53" i="3"/>
  <c r="BF53" i="3"/>
  <c r="BI53" i="3"/>
  <c r="D54" i="3"/>
  <c r="G54" i="3"/>
  <c r="J54" i="3"/>
  <c r="M54" i="3"/>
  <c r="V54" i="3"/>
  <c r="Y54" i="3"/>
  <c r="AB54" i="3"/>
  <c r="AE54" i="3"/>
  <c r="AQ54" i="3"/>
  <c r="BF54" i="3"/>
  <c r="BI54" i="3"/>
  <c r="D55" i="3"/>
  <c r="G55" i="3"/>
  <c r="J55" i="3"/>
  <c r="M55" i="3"/>
  <c r="V55" i="3"/>
  <c r="Y55" i="3"/>
  <c r="AB55" i="3"/>
  <c r="AE55" i="3"/>
  <c r="AQ55" i="3"/>
  <c r="BF55" i="3"/>
  <c r="BI55" i="3"/>
  <c r="D56" i="3"/>
  <c r="G56" i="3"/>
  <c r="J56" i="3"/>
  <c r="M56" i="3"/>
  <c r="V56" i="3"/>
  <c r="Y56" i="3"/>
  <c r="AB56" i="3"/>
  <c r="AE56" i="3"/>
  <c r="AQ56" i="3"/>
  <c r="BF56" i="3"/>
  <c r="BI56" i="3"/>
  <c r="D57" i="3"/>
  <c r="G57" i="3"/>
  <c r="J57" i="3"/>
  <c r="M57" i="3"/>
  <c r="V57" i="3"/>
  <c r="Y57" i="3"/>
  <c r="AB57" i="3"/>
  <c r="AE57" i="3"/>
  <c r="AQ57" i="3"/>
  <c r="BF57" i="3"/>
  <c r="BI57" i="3"/>
  <c r="BL6" i="3"/>
  <c r="M58" i="3"/>
  <c r="Y58" i="3"/>
  <c r="AB58" i="3"/>
  <c r="BL14" i="3"/>
  <c r="BL24" i="3"/>
  <c r="AH12" i="1"/>
  <c r="P61" i="1"/>
  <c r="P63" i="1" s="1"/>
  <c r="AH10" i="1"/>
  <c r="BL57" i="3"/>
  <c r="G58" i="3" l="1"/>
  <c r="BL54" i="3"/>
  <c r="BL40" i="3"/>
  <c r="BL50" i="3"/>
  <c r="AH15" i="1"/>
  <c r="AH13" i="1"/>
  <c r="AH17" i="1"/>
  <c r="BL55" i="3"/>
  <c r="AH19" i="1"/>
  <c r="BL56" i="3"/>
  <c r="AH47" i="1"/>
  <c r="BL47" i="3"/>
  <c r="AH21" i="1"/>
  <c r="BL42" i="3"/>
  <c r="AQ58" i="3"/>
  <c r="BL41" i="3"/>
  <c r="BL52" i="3"/>
  <c r="AZ58" i="3"/>
  <c r="BL43" i="3"/>
  <c r="BL51" i="3"/>
  <c r="AK58" i="3"/>
  <c r="BL39" i="3"/>
  <c r="BL38" i="3"/>
  <c r="AH43" i="1"/>
  <c r="AH39" i="1"/>
  <c r="BL45" i="3"/>
  <c r="BL26" i="3"/>
  <c r="BL25" i="3"/>
  <c r="BL30" i="3"/>
  <c r="BL29" i="3"/>
  <c r="AH20" i="1"/>
  <c r="AH24" i="1"/>
  <c r="AH42" i="1"/>
  <c r="AH14" i="1"/>
  <c r="AH18" i="1"/>
  <c r="AH22" i="1"/>
  <c r="AH44" i="1"/>
  <c r="AH41" i="1"/>
  <c r="BL49" i="3"/>
  <c r="BL37" i="3"/>
  <c r="AH37" i="1"/>
  <c r="BL32" i="3"/>
  <c r="BL44" i="3"/>
  <c r="BL10" i="3"/>
  <c r="AH58" i="3"/>
  <c r="AH28" i="1"/>
  <c r="AH40" i="1"/>
  <c r="AH52" i="1"/>
  <c r="BL33" i="3"/>
  <c r="V61" i="1"/>
  <c r="V63" i="1" s="1"/>
  <c r="AB61" i="1"/>
  <c r="AB63" i="1" s="1"/>
  <c r="S61" i="1"/>
  <c r="S63" i="1" s="1"/>
  <c r="BL48" i="3"/>
  <c r="BL17" i="3"/>
  <c r="BL34" i="3"/>
  <c r="BL46" i="3"/>
  <c r="BL53" i="3"/>
  <c r="AJ6" i="2"/>
  <c r="AJ57" i="2" s="1"/>
  <c r="AJ59" i="2" s="1"/>
  <c r="D61" i="1"/>
  <c r="D63" i="1" s="1"/>
  <c r="BL21" i="3"/>
  <c r="P58" i="3"/>
  <c r="BL23" i="3"/>
  <c r="AH45" i="1"/>
  <c r="AH38" i="1"/>
  <c r="AH53" i="1"/>
  <c r="BL31" i="3"/>
  <c r="BL35" i="3"/>
  <c r="AH25" i="1"/>
  <c r="AH29" i="1"/>
  <c r="AH36" i="1"/>
  <c r="AH35" i="1"/>
  <c r="AH30" i="1"/>
  <c r="AH23" i="1"/>
  <c r="AH27" i="1"/>
  <c r="J61" i="1"/>
  <c r="J63" i="1" s="1"/>
  <c r="AH49" i="1"/>
  <c r="AH50" i="1"/>
  <c r="AH51" i="1"/>
  <c r="AH54" i="1"/>
  <c r="AH46" i="1"/>
  <c r="AH48" i="1"/>
  <c r="AH56" i="1"/>
  <c r="AW58" i="3"/>
  <c r="S58" i="3"/>
  <c r="BC58" i="3"/>
  <c r="AT58" i="3"/>
  <c r="Y61" i="1"/>
  <c r="Y63" i="1" s="1"/>
  <c r="AH26" i="1"/>
  <c r="AG61" i="1"/>
  <c r="AG63" i="1" s="1"/>
  <c r="AH31" i="1"/>
  <c r="AH32" i="1"/>
  <c r="AH33" i="1"/>
  <c r="BK58" i="3"/>
  <c r="BJ58" i="3"/>
  <c r="AF61" i="1"/>
  <c r="AF63" i="1" s="1"/>
  <c r="AH34" i="1"/>
  <c r="BL58" i="3" l="1"/>
  <c r="AH61" i="1"/>
  <c r="AH63" i="1" s="1"/>
</calcChain>
</file>

<file path=xl/sharedStrings.xml><?xml version="1.0" encoding="utf-8"?>
<sst xmlns="http://schemas.openxmlformats.org/spreadsheetml/2006/main" count="213" uniqueCount="71">
  <si>
    <t>Israel</t>
  </si>
  <si>
    <t>Spain</t>
  </si>
  <si>
    <t>Mexico</t>
  </si>
  <si>
    <t>Kenya</t>
  </si>
  <si>
    <t>Argentina</t>
  </si>
  <si>
    <t>Peru</t>
  </si>
  <si>
    <t>Chile</t>
  </si>
  <si>
    <t>South Africa</t>
  </si>
  <si>
    <t>Total</t>
  </si>
  <si>
    <t>WEEK</t>
  </si>
  <si>
    <t>G/Sk</t>
  </si>
  <si>
    <t>Hass</t>
  </si>
  <si>
    <t>SA PACK</t>
  </si>
  <si>
    <t>SA SHIP</t>
  </si>
  <si>
    <t>On Market</t>
  </si>
  <si>
    <t xml:space="preserve"> </t>
  </si>
  <si>
    <t xml:space="preserve">Tons </t>
  </si>
  <si>
    <t>Spain  Assumed : Shipping week 1 on market week 2</t>
  </si>
  <si>
    <t>Kenya Assumed : Shipping week1 on market week 4</t>
  </si>
  <si>
    <t xml:space="preserve">Projected and actual avocado supply to the European market (Updated 1/1/05) </t>
  </si>
  <si>
    <t>Week on</t>
  </si>
  <si>
    <t>market</t>
  </si>
  <si>
    <t>Israel Estimate</t>
  </si>
  <si>
    <t>Israel actual</t>
  </si>
  <si>
    <t>Spain Estimate</t>
  </si>
  <si>
    <t>Spain Actual</t>
  </si>
  <si>
    <t>Mexico Estimate</t>
  </si>
  <si>
    <t>Mexico Actual</t>
  </si>
  <si>
    <t>Kenya Estimate</t>
  </si>
  <si>
    <t>Kenya Actual</t>
  </si>
  <si>
    <t>Argentina Estimate</t>
  </si>
  <si>
    <t>Argentina Actual</t>
  </si>
  <si>
    <t>Peru Estimate</t>
  </si>
  <si>
    <t>Peru Actual</t>
  </si>
  <si>
    <t>Chile Estimate</t>
  </si>
  <si>
    <t>Chile Actual</t>
  </si>
  <si>
    <t>South Africa Estimate</t>
  </si>
  <si>
    <t>South Africa Actual</t>
  </si>
  <si>
    <t>Mexico assumed: Shipping week 1 on market week 5</t>
  </si>
  <si>
    <t>Israel Assumed : Shipping week 1 on market week 2</t>
  </si>
  <si>
    <t>Chile assumed: Shipping week 1 on the market week 5</t>
  </si>
  <si>
    <t>Total Estimate</t>
  </si>
  <si>
    <t>Brazil</t>
  </si>
  <si>
    <t>Brazil Estimate</t>
  </si>
  <si>
    <t>Brazil Actual</t>
  </si>
  <si>
    <t>Data highlighted in colour has been updated from weekly reports from participants</t>
  </si>
  <si>
    <t>Peru assumed: Shipping week 1 on the market week 5</t>
  </si>
  <si>
    <t>South Africa Assumed : Shipping week 1 on market week 4</t>
  </si>
  <si>
    <t>Brazil assumed: Shipping week 1 on the market week 4</t>
  </si>
  <si>
    <t>Colombia</t>
  </si>
  <si>
    <t>Colombia Est</t>
  </si>
  <si>
    <t>Colombia Act</t>
  </si>
  <si>
    <t>Colombia assumed: Shipping week 1, on the market week 5</t>
  </si>
  <si>
    <t xml:space="preserve">2. Spain: </t>
  </si>
  <si>
    <t xml:space="preserve">3.Mexico: </t>
  </si>
  <si>
    <t>Argentina assumed: Shipping week 1, on the market week 4</t>
  </si>
  <si>
    <t>Notes on 2018/19 Forecasts</t>
  </si>
  <si>
    <t>2018/2019 Season forecast assumes 50% increase on previous season (Total crop 60,000 t). Similar flow pattern to previous season.</t>
  </si>
  <si>
    <t>Assuming similar volumes and flow pattern to 2018</t>
  </si>
  <si>
    <t>4. Colombia: Based on 2018 customs figures</t>
  </si>
  <si>
    <r>
      <t>8. Kenya:</t>
    </r>
    <r>
      <rPr>
        <sz val="10"/>
        <color rgb="FF00B0F0"/>
        <rFont val="Arial"/>
        <family val="2"/>
      </rPr>
      <t xml:space="preserve"> Based on figures provided to AMAP in Feb 2019. Estimated weekly flow pattern.</t>
    </r>
  </si>
  <si>
    <t>10. Argentina: Based on figures provided to AMAP in Feb 2019, similar flow pattern to 2018.</t>
  </si>
  <si>
    <t>6. South Africa: Official estimate of weekly shipments provided by SAAGA.</t>
  </si>
  <si>
    <t>7. Brazil: Official estimate of weekly shipments provided by Jaguacy and Brasfruit.</t>
  </si>
  <si>
    <t xml:space="preserve">Volumes down 50% on initial estimate submitted to AMAP in February 2019. Weekly estimates adjutsted accordingly on 1 April 2019. </t>
  </si>
  <si>
    <t>9. Peru: Official weekly shipment estimates provided by ProHass</t>
  </si>
  <si>
    <t>SUPPLY 2018 ('000 4 kg cartons) Updated 28/12/2019</t>
  </si>
  <si>
    <t>5. Chile: 2019 / 2020 season estimate assuming  same as previous season.</t>
  </si>
  <si>
    <t>1. Israel: 2019/2020 assuming similar crop size and flow pattern to previous season.</t>
  </si>
  <si>
    <t>2019 Projected (in black) and actual supply (in colour) of avocados to the European market ('000 4 kg cartons) [updated 11/10/2019]</t>
  </si>
  <si>
    <t>Comparison of estimates and actual shipments to Europe in 2019 (Updated 11/10/2019)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</si>
</sst>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#,##0_ ;\-#,##0\ 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8"/>
      <color indexed="11"/>
      <name val="Arial"/>
      <family val="2"/>
    </font>
    <font>
      <b/>
      <sz val="8"/>
      <color indexed="17"/>
      <name val="Arial"/>
      <family val="2"/>
    </font>
    <font>
      <b/>
      <sz val="8"/>
      <color indexed="14"/>
      <name val="Arial"/>
      <family val="2"/>
    </font>
    <font>
      <b/>
      <sz val="8"/>
      <color indexed="10"/>
      <name val="Arial"/>
      <family val="2"/>
    </font>
    <font>
      <b/>
      <sz val="8"/>
      <color indexed="18"/>
      <name val="Arial"/>
      <family val="2"/>
    </font>
    <font>
      <sz val="8"/>
      <color indexed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12"/>
      <name val="Arial"/>
      <family val="2"/>
    </font>
    <font>
      <sz val="8"/>
      <color indexed="12"/>
      <name val="Arial"/>
      <family val="2"/>
    </font>
    <font>
      <sz val="10"/>
      <color indexed="12"/>
      <name val="Arial"/>
      <family val="2"/>
    </font>
    <font>
      <sz val="10"/>
      <color indexed="48"/>
      <name val="Arial"/>
      <family val="2"/>
    </font>
    <font>
      <sz val="8"/>
      <color indexed="48"/>
      <name val="Arial"/>
      <family val="2"/>
    </font>
    <font>
      <b/>
      <u/>
      <sz val="10"/>
      <color indexed="48"/>
      <name val="Arial"/>
      <family val="2"/>
    </font>
    <font>
      <sz val="8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11"/>
      <name val="Arial"/>
      <family val="2"/>
    </font>
    <font>
      <sz val="8"/>
      <color theme="1"/>
      <name val="Arial"/>
      <family val="2"/>
    </font>
    <font>
      <sz val="8"/>
      <color rgb="FF7030A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color rgb="FF00B0F0"/>
      <name val="Arial"/>
      <family val="2"/>
    </font>
    <font>
      <sz val="10"/>
      <color theme="3" tint="0.39997558519241921"/>
      <name val="Arial"/>
      <family val="2"/>
    </font>
    <font>
      <sz val="13"/>
      <name val="Arial"/>
      <family val="2"/>
    </font>
    <font>
      <b/>
      <sz val="8"/>
      <color rgb="FF7030A0"/>
      <name val="Arial"/>
      <family val="2"/>
    </font>
    <font>
      <b/>
      <sz val="8"/>
      <color rgb="FFFF0000"/>
      <name val="Arial"/>
      <family val="2"/>
    </font>
    <font>
      <b/>
      <sz val="8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0">
    <xf numFmtId="0" fontId="0" fillId="0" borderId="0"/>
    <xf numFmtId="164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0" fontId="12" fillId="0" borderId="0"/>
    <xf numFmtId="0" fontId="22" fillId="0" borderId="0"/>
    <xf numFmtId="0" fontId="21" fillId="0" borderId="0"/>
    <xf numFmtId="0" fontId="27" fillId="0" borderId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206">
    <xf numFmtId="0" fontId="0" fillId="0" borderId="0" xfId="0"/>
    <xf numFmtId="49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wrapText="1"/>
    </xf>
    <xf numFmtId="0" fontId="4" fillId="0" borderId="2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5" fillId="0" borderId="2" xfId="0" applyFont="1" applyBorder="1"/>
    <xf numFmtId="1" fontId="5" fillId="0" borderId="2" xfId="0" applyNumberFormat="1" applyFont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1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4" fillId="0" borderId="2" xfId="0" applyFont="1" applyBorder="1" applyAlignment="1">
      <alignment horizontal="left"/>
    </xf>
    <xf numFmtId="1" fontId="3" fillId="0" borderId="2" xfId="0" applyNumberFormat="1" applyFont="1" applyBorder="1" applyAlignment="1">
      <alignment horizontal="right"/>
    </xf>
    <xf numFmtId="1" fontId="4" fillId="0" borderId="2" xfId="0" applyNumberFormat="1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3" fillId="0" borderId="2" xfId="0" applyFont="1" applyBorder="1"/>
    <xf numFmtId="0" fontId="4" fillId="0" borderId="0" xfId="0" applyFont="1"/>
    <xf numFmtId="0" fontId="4" fillId="0" borderId="0" xfId="0" applyFont="1" applyAlignment="1">
      <alignment horizontal="right"/>
    </xf>
    <xf numFmtId="1" fontId="4" fillId="0" borderId="0" xfId="0" applyNumberFormat="1" applyFont="1" applyAlignment="1">
      <alignment horizontal="right"/>
    </xf>
    <xf numFmtId="1" fontId="7" fillId="0" borderId="0" xfId="0" applyNumberFormat="1" applyFont="1" applyBorder="1" applyAlignment="1">
      <alignment horizontal="right"/>
    </xf>
    <xf numFmtId="1" fontId="8" fillId="0" borderId="0" xfId="0" applyNumberFormat="1" applyFont="1" applyBorder="1" applyAlignment="1">
      <alignment horizontal="right"/>
    </xf>
    <xf numFmtId="1" fontId="9" fillId="0" borderId="0" xfId="0" applyNumberFormat="1" applyFont="1" applyBorder="1" applyAlignment="1">
      <alignment horizontal="right"/>
    </xf>
    <xf numFmtId="1" fontId="11" fillId="0" borderId="0" xfId="0" applyNumberFormat="1" applyFont="1" applyAlignment="1">
      <alignment horizontal="right"/>
    </xf>
    <xf numFmtId="0" fontId="12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1" fontId="3" fillId="0" borderId="0" xfId="0" applyNumberFormat="1" applyFont="1" applyBorder="1" applyAlignment="1">
      <alignment horizontal="right"/>
    </xf>
    <xf numFmtId="1" fontId="10" fillId="0" borderId="0" xfId="0" applyNumberFormat="1" applyFont="1" applyBorder="1" applyAlignment="1">
      <alignment horizontal="right"/>
    </xf>
    <xf numFmtId="1" fontId="4" fillId="0" borderId="0" xfId="0" applyNumberFormat="1" applyFont="1" applyBorder="1"/>
    <xf numFmtId="0" fontId="4" fillId="0" borderId="0" xfId="0" applyFont="1" applyBorder="1"/>
    <xf numFmtId="0" fontId="9" fillId="0" borderId="0" xfId="0" applyFont="1" applyBorder="1"/>
    <xf numFmtId="0" fontId="5" fillId="0" borderId="0" xfId="0" applyFont="1" applyBorder="1"/>
    <xf numFmtId="0" fontId="0" fillId="0" borderId="0" xfId="0" applyBorder="1"/>
    <xf numFmtId="1" fontId="4" fillId="0" borderId="2" xfId="0" applyNumberFormat="1" applyFont="1" applyFill="1" applyBorder="1" applyAlignment="1">
      <alignment horizontal="right"/>
    </xf>
    <xf numFmtId="1" fontId="4" fillId="0" borderId="3" xfId="0" applyNumberFormat="1" applyFont="1" applyFill="1" applyBorder="1" applyAlignment="1">
      <alignment horizontal="right"/>
    </xf>
    <xf numFmtId="49" fontId="3" fillId="0" borderId="4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0" fontId="13" fillId="0" borderId="0" xfId="0" applyFont="1"/>
    <xf numFmtId="0" fontId="4" fillId="0" borderId="2" xfId="0" applyFont="1" applyBorder="1"/>
    <xf numFmtId="0" fontId="3" fillId="0" borderId="6" xfId="0" applyFont="1" applyBorder="1" applyAlignment="1">
      <alignment wrapText="1"/>
    </xf>
    <xf numFmtId="0" fontId="4" fillId="0" borderId="1" xfId="0" applyFont="1" applyBorder="1"/>
    <xf numFmtId="1" fontId="4" fillId="0" borderId="1" xfId="0" applyNumberFormat="1" applyFont="1" applyBorder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/>
    <xf numFmtId="1" fontId="5" fillId="0" borderId="12" xfId="0" applyNumberFormat="1" applyFont="1" applyBorder="1" applyAlignment="1">
      <alignment horizontal="center"/>
    </xf>
    <xf numFmtId="1" fontId="4" fillId="0" borderId="10" xfId="0" applyNumberFormat="1" applyFont="1" applyBorder="1" applyAlignment="1">
      <alignment horizontal="center"/>
    </xf>
    <xf numFmtId="1" fontId="4" fillId="0" borderId="11" xfId="0" applyNumberFormat="1" applyFont="1" applyBorder="1" applyAlignment="1">
      <alignment horizontal="center"/>
    </xf>
    <xf numFmtId="1" fontId="4" fillId="0" borderId="12" xfId="0" applyNumberFormat="1" applyFont="1" applyBorder="1" applyAlignment="1">
      <alignment horizontal="center"/>
    </xf>
    <xf numFmtId="1" fontId="5" fillId="0" borderId="13" xfId="0" applyNumberFormat="1" applyFont="1" applyBorder="1" applyAlignment="1">
      <alignment horizontal="center"/>
    </xf>
    <xf numFmtId="1" fontId="4" fillId="0" borderId="13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1" fontId="3" fillId="2" borderId="9" xfId="0" applyNumberFormat="1" applyFont="1" applyFill="1" applyBorder="1" applyAlignment="1">
      <alignment horizontal="center"/>
    </xf>
    <xf numFmtId="0" fontId="5" fillId="2" borderId="10" xfId="0" applyFont="1" applyFill="1" applyBorder="1"/>
    <xf numFmtId="0" fontId="5" fillId="2" borderId="11" xfId="0" applyFont="1" applyFill="1" applyBorder="1"/>
    <xf numFmtId="1" fontId="5" fillId="2" borderId="12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right"/>
    </xf>
    <xf numFmtId="1" fontId="4" fillId="2" borderId="2" xfId="0" applyNumberFormat="1" applyFont="1" applyFill="1" applyBorder="1" applyAlignment="1">
      <alignment horizontal="right"/>
    </xf>
    <xf numFmtId="1" fontId="3" fillId="2" borderId="2" xfId="0" applyNumberFormat="1" applyFont="1" applyFill="1" applyBorder="1" applyAlignment="1">
      <alignment horizontal="right"/>
    </xf>
    <xf numFmtId="1" fontId="4" fillId="2" borderId="10" xfId="0" applyNumberFormat="1" applyFont="1" applyFill="1" applyBorder="1" applyAlignment="1">
      <alignment horizontal="center"/>
    </xf>
    <xf numFmtId="1" fontId="4" fillId="2" borderId="11" xfId="0" applyNumberFormat="1" applyFont="1" applyFill="1" applyBorder="1" applyAlignment="1">
      <alignment horizontal="center"/>
    </xf>
    <xf numFmtId="1" fontId="4" fillId="2" borderId="12" xfId="0" applyNumberFormat="1" applyFont="1" applyFill="1" applyBorder="1" applyAlignment="1">
      <alignment horizontal="center"/>
    </xf>
    <xf numFmtId="1" fontId="6" fillId="2" borderId="10" xfId="0" applyNumberFormat="1" applyFont="1" applyFill="1" applyBorder="1" applyAlignment="1">
      <alignment horizontal="center"/>
    </xf>
    <xf numFmtId="0" fontId="0" fillId="0" borderId="14" xfId="0" applyBorder="1"/>
    <xf numFmtId="1" fontId="4" fillId="0" borderId="1" xfId="0" applyNumberFormat="1" applyFont="1" applyBorder="1"/>
    <xf numFmtId="1" fontId="4" fillId="0" borderId="2" xfId="0" applyNumberFormat="1" applyFont="1" applyBorder="1"/>
    <xf numFmtId="1" fontId="4" fillId="2" borderId="1" xfId="0" applyNumberFormat="1" applyFont="1" applyFill="1" applyBorder="1"/>
    <xf numFmtId="1" fontId="4" fillId="2" borderId="2" xfId="0" applyNumberFormat="1" applyFont="1" applyFill="1" applyBorder="1"/>
    <xf numFmtId="49" fontId="13" fillId="0" borderId="0" xfId="0" applyNumberFormat="1" applyFont="1" applyBorder="1" applyAlignment="1">
      <alignment horizontal="center"/>
    </xf>
    <xf numFmtId="0" fontId="0" fillId="0" borderId="0" xfId="0" applyFill="1"/>
    <xf numFmtId="49" fontId="13" fillId="0" borderId="0" xfId="0" applyNumberFormat="1" applyFont="1" applyBorder="1" applyAlignment="1">
      <alignment horizontal="left"/>
    </xf>
    <xf numFmtId="1" fontId="0" fillId="0" borderId="0" xfId="0" applyNumberFormat="1"/>
    <xf numFmtId="0" fontId="0" fillId="0" borderId="0" xfId="0" applyFill="1" applyBorder="1"/>
    <xf numFmtId="0" fontId="4" fillId="0" borderId="0" xfId="0" applyFont="1" applyFill="1" applyBorder="1"/>
    <xf numFmtId="1" fontId="4" fillId="0" borderId="2" xfId="0" applyNumberFormat="1" applyFont="1" applyFill="1" applyBorder="1"/>
    <xf numFmtId="0" fontId="3" fillId="0" borderId="0" xfId="0" applyFont="1"/>
    <xf numFmtId="1" fontId="4" fillId="0" borderId="2" xfId="0" applyNumberFormat="1" applyFont="1" applyFill="1" applyBorder="1" applyAlignment="1"/>
    <xf numFmtId="1" fontId="0" fillId="0" borderId="0" xfId="0" applyNumberFormat="1" applyBorder="1"/>
    <xf numFmtId="0" fontId="4" fillId="0" borderId="6" xfId="0" applyFont="1" applyBorder="1" applyAlignment="1">
      <alignment horizontal="left"/>
    </xf>
    <xf numFmtId="1" fontId="4" fillId="0" borderId="1" xfId="0" applyNumberFormat="1" applyFont="1" applyFill="1" applyBorder="1"/>
    <xf numFmtId="1" fontId="4" fillId="0" borderId="1" xfId="0" applyNumberFormat="1" applyFont="1" applyFill="1" applyBorder="1" applyAlignment="1">
      <alignment horizontal="right"/>
    </xf>
    <xf numFmtId="1" fontId="4" fillId="2" borderId="3" xfId="0" applyNumberFormat="1" applyFont="1" applyFill="1" applyBorder="1"/>
    <xf numFmtId="0" fontId="14" fillId="0" borderId="0" xfId="0" applyFont="1" applyBorder="1"/>
    <xf numFmtId="0" fontId="15" fillId="0" borderId="0" xfId="0" applyFont="1" applyBorder="1"/>
    <xf numFmtId="0" fontId="16" fillId="0" borderId="0" xfId="0" applyFont="1" applyBorder="1"/>
    <xf numFmtId="0" fontId="15" fillId="0" borderId="0" xfId="0" applyFont="1"/>
    <xf numFmtId="0" fontId="16" fillId="0" borderId="0" xfId="0" applyFont="1"/>
    <xf numFmtId="1" fontId="4" fillId="2" borderId="2" xfId="0" applyNumberFormat="1" applyFont="1" applyFill="1" applyBorder="1" applyAlignment="1"/>
    <xf numFmtId="1" fontId="3" fillId="0" borderId="15" xfId="0" applyNumberFormat="1" applyFont="1" applyBorder="1" applyAlignment="1">
      <alignment horizontal="center"/>
    </xf>
    <xf numFmtId="1" fontId="3" fillId="0" borderId="16" xfId="0" applyNumberFormat="1" applyFont="1" applyBorder="1" applyAlignment="1">
      <alignment horizontal="center"/>
    </xf>
    <xf numFmtId="1" fontId="4" fillId="0" borderId="17" xfId="0" applyNumberFormat="1" applyFont="1" applyBorder="1" applyAlignment="1">
      <alignment horizontal="right"/>
    </xf>
    <xf numFmtId="1" fontId="3" fillId="0" borderId="6" xfId="0" applyNumberFormat="1" applyFont="1" applyBorder="1" applyAlignment="1">
      <alignment horizontal="right"/>
    </xf>
    <xf numFmtId="1" fontId="4" fillId="0" borderId="18" xfId="0" applyNumberFormat="1" applyFont="1" applyBorder="1" applyAlignment="1">
      <alignment horizontal="right"/>
    </xf>
    <xf numFmtId="1" fontId="4" fillId="2" borderId="19" xfId="0" applyNumberFormat="1" applyFont="1" applyFill="1" applyBorder="1" applyAlignment="1">
      <alignment horizontal="center"/>
    </xf>
    <xf numFmtId="1" fontId="4" fillId="2" borderId="13" xfId="0" applyNumberFormat="1" applyFont="1" applyFill="1" applyBorder="1" applyAlignment="1">
      <alignment horizontal="center"/>
    </xf>
    <xf numFmtId="1" fontId="4" fillId="2" borderId="20" xfId="0" applyNumberFormat="1" applyFont="1" applyFill="1" applyBorder="1" applyAlignment="1">
      <alignment horizontal="center"/>
    </xf>
    <xf numFmtId="1" fontId="4" fillId="2" borderId="21" xfId="0" applyNumberFormat="1" applyFont="1" applyFill="1" applyBorder="1" applyAlignment="1">
      <alignment horizontal="right"/>
    </xf>
    <xf numFmtId="1" fontId="4" fillId="2" borderId="22" xfId="0" applyNumberFormat="1" applyFont="1" applyFill="1" applyBorder="1" applyAlignment="1">
      <alignment horizontal="right"/>
    </xf>
    <xf numFmtId="1" fontId="3" fillId="2" borderId="1" xfId="0" applyNumberFormat="1" applyFont="1" applyFill="1" applyBorder="1" applyAlignment="1">
      <alignment horizontal="right"/>
    </xf>
    <xf numFmtId="49" fontId="3" fillId="3" borderId="4" xfId="0" applyNumberFormat="1" applyFont="1" applyFill="1" applyBorder="1" applyAlignment="1">
      <alignment horizontal="center"/>
    </xf>
    <xf numFmtId="49" fontId="3" fillId="0" borderId="4" xfId="0" applyNumberFormat="1" applyFont="1" applyFill="1" applyBorder="1" applyAlignment="1">
      <alignment horizontal="center"/>
    </xf>
    <xf numFmtId="1" fontId="4" fillId="0" borderId="0" xfId="0" applyNumberFormat="1" applyFont="1" applyBorder="1" applyAlignment="1">
      <alignment horizontal="right"/>
    </xf>
    <xf numFmtId="1" fontId="4" fillId="0" borderId="0" xfId="0" applyNumberFormat="1" applyFont="1" applyBorder="1" applyAlignment="1">
      <alignment horizontal="center"/>
    </xf>
    <xf numFmtId="1" fontId="3" fillId="0" borderId="23" xfId="0" applyNumberFormat="1" applyFont="1" applyBorder="1" applyAlignment="1">
      <alignment horizontal="center" wrapText="1"/>
    </xf>
    <xf numFmtId="1" fontId="4" fillId="0" borderId="23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49" fontId="3" fillId="3" borderId="14" xfId="0" applyNumberFormat="1" applyFont="1" applyFill="1" applyBorder="1" applyAlignment="1">
      <alignment horizontal="center"/>
    </xf>
    <xf numFmtId="49" fontId="3" fillId="3" borderId="5" xfId="0" applyNumberFormat="1" applyFont="1" applyFill="1" applyBorder="1" applyAlignment="1">
      <alignment horizontal="center"/>
    </xf>
    <xf numFmtId="1" fontId="3" fillId="0" borderId="24" xfId="0" applyNumberFormat="1" applyFont="1" applyBorder="1" applyAlignment="1">
      <alignment horizontal="center"/>
    </xf>
    <xf numFmtId="1" fontId="3" fillId="0" borderId="25" xfId="0" applyNumberFormat="1" applyFont="1" applyBorder="1" applyAlignment="1">
      <alignment horizontal="center"/>
    </xf>
    <xf numFmtId="1" fontId="4" fillId="0" borderId="19" xfId="0" applyNumberFormat="1" applyFont="1" applyBorder="1" applyAlignment="1">
      <alignment horizontal="center"/>
    </xf>
    <xf numFmtId="1" fontId="4" fillId="0" borderId="20" xfId="0" applyNumberFormat="1" applyFont="1" applyBorder="1" applyAlignment="1">
      <alignment horizontal="center"/>
    </xf>
    <xf numFmtId="1" fontId="3" fillId="2" borderId="16" xfId="0" applyNumberFormat="1" applyFont="1" applyFill="1" applyBorder="1" applyAlignment="1">
      <alignment horizontal="center"/>
    </xf>
    <xf numFmtId="1" fontId="0" fillId="0" borderId="2" xfId="0" applyNumberFormat="1" applyBorder="1"/>
    <xf numFmtId="1" fontId="15" fillId="0" borderId="0" xfId="0" applyNumberFormat="1" applyFont="1" applyBorder="1"/>
    <xf numFmtId="0" fontId="17" fillId="0" borderId="0" xfId="0" applyFont="1"/>
    <xf numFmtId="1" fontId="18" fillId="0" borderId="0" xfId="0" applyNumberFormat="1" applyFont="1" applyBorder="1"/>
    <xf numFmtId="0" fontId="17" fillId="0" borderId="0" xfId="0" applyFont="1" applyBorder="1"/>
    <xf numFmtId="0" fontId="19" fillId="0" borderId="0" xfId="0" applyFont="1"/>
    <xf numFmtId="1" fontId="3" fillId="0" borderId="17" xfId="0" applyNumberFormat="1" applyFont="1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center" wrapText="1"/>
    </xf>
    <xf numFmtId="1" fontId="3" fillId="0" borderId="0" xfId="0" applyNumberFormat="1" applyFont="1" applyBorder="1" applyAlignment="1">
      <alignment horizontal="center"/>
    </xf>
    <xf numFmtId="1" fontId="4" fillId="0" borderId="23" xfId="0" applyNumberFormat="1" applyFont="1" applyBorder="1" applyAlignment="1">
      <alignment horizontal="right"/>
    </xf>
    <xf numFmtId="1" fontId="3" fillId="0" borderId="23" xfId="0" applyNumberFormat="1" applyFont="1" applyBorder="1" applyAlignment="1">
      <alignment horizontal="right"/>
    </xf>
    <xf numFmtId="1" fontId="16" fillId="0" borderId="0" xfId="0" applyNumberFormat="1" applyFont="1" applyBorder="1"/>
    <xf numFmtId="1" fontId="3" fillId="0" borderId="0" xfId="0" applyNumberFormat="1" applyFont="1" applyBorder="1"/>
    <xf numFmtId="1" fontId="4" fillId="0" borderId="0" xfId="0" applyNumberFormat="1" applyFont="1"/>
    <xf numFmtId="1" fontId="4" fillId="0" borderId="0" xfId="0" applyNumberFormat="1" applyFont="1" applyFill="1" applyBorder="1"/>
    <xf numFmtId="1" fontId="4" fillId="0" borderId="2" xfId="0" applyNumberFormat="1" applyFont="1" applyBorder="1" applyAlignment="1"/>
    <xf numFmtId="165" fontId="4" fillId="0" borderId="2" xfId="0" applyNumberFormat="1" applyFont="1" applyBorder="1" applyAlignment="1">
      <alignment horizontal="right"/>
    </xf>
    <xf numFmtId="0" fontId="4" fillId="0" borderId="21" xfId="0" applyFont="1" applyBorder="1"/>
    <xf numFmtId="1" fontId="4" fillId="0" borderId="22" xfId="0" applyNumberFormat="1" applyFont="1" applyBorder="1" applyAlignment="1">
      <alignment horizontal="right"/>
    </xf>
    <xf numFmtId="1" fontId="4" fillId="0" borderId="26" xfId="0" applyNumberFormat="1" applyFont="1" applyBorder="1" applyAlignment="1">
      <alignment horizontal="right"/>
    </xf>
    <xf numFmtId="1" fontId="4" fillId="0" borderId="27" xfId="0" applyNumberFormat="1" applyFont="1" applyBorder="1"/>
    <xf numFmtId="1" fontId="4" fillId="0" borderId="21" xfId="0" applyNumberFormat="1" applyFont="1" applyBorder="1"/>
    <xf numFmtId="1" fontId="3" fillId="0" borderId="27" xfId="0" applyNumberFormat="1" applyFont="1" applyBorder="1" applyAlignment="1">
      <alignment horizontal="right"/>
    </xf>
    <xf numFmtId="1" fontId="3" fillId="0" borderId="22" xfId="0" applyNumberFormat="1" applyFont="1" applyBorder="1" applyAlignment="1">
      <alignment horizontal="right"/>
    </xf>
    <xf numFmtId="1" fontId="4" fillId="0" borderId="21" xfId="0" applyNumberFormat="1" applyFont="1" applyBorder="1" applyAlignment="1">
      <alignment horizontal="right"/>
    </xf>
    <xf numFmtId="1" fontId="4" fillId="0" borderId="27" xfId="0" applyNumberFormat="1" applyFont="1" applyBorder="1" applyAlignment="1">
      <alignment horizontal="right"/>
    </xf>
    <xf numFmtId="1" fontId="4" fillId="0" borderId="27" xfId="0" applyNumberFormat="1" applyFont="1" applyBorder="1" applyAlignment="1"/>
    <xf numFmtId="1" fontId="4" fillId="0" borderId="22" xfId="0" applyNumberFormat="1" applyFont="1" applyBorder="1" applyAlignment="1"/>
    <xf numFmtId="0" fontId="4" fillId="0" borderId="27" xfId="0" applyFont="1" applyBorder="1"/>
    <xf numFmtId="1" fontId="4" fillId="0" borderId="27" xfId="0" applyNumberFormat="1" applyFont="1" applyFill="1" applyBorder="1"/>
    <xf numFmtId="1" fontId="4" fillId="0" borderId="21" xfId="0" applyNumberFormat="1" applyFont="1" applyFill="1" applyBorder="1"/>
    <xf numFmtId="1" fontId="4" fillId="2" borderId="10" xfId="0" applyNumberFormat="1" applyFont="1" applyFill="1" applyBorder="1"/>
    <xf numFmtId="1" fontId="4" fillId="2" borderId="11" xfId="0" applyNumberFormat="1" applyFont="1" applyFill="1" applyBorder="1"/>
    <xf numFmtId="1" fontId="23" fillId="0" borderId="10" xfId="0" applyNumberFormat="1" applyFont="1" applyBorder="1" applyAlignment="1">
      <alignment horizontal="center"/>
    </xf>
    <xf numFmtId="1" fontId="24" fillId="0" borderId="27" xfId="0" applyNumberFormat="1" applyFont="1" applyBorder="1"/>
    <xf numFmtId="1" fontId="24" fillId="0" borderId="2" xfId="0" applyNumberFormat="1" applyFont="1" applyBorder="1"/>
    <xf numFmtId="1" fontId="24" fillId="0" borderId="27" xfId="0" applyNumberFormat="1" applyFont="1" applyFill="1" applyBorder="1"/>
    <xf numFmtId="1" fontId="25" fillId="0" borderId="11" xfId="0" applyNumberFormat="1" applyFont="1" applyBorder="1" applyAlignment="1">
      <alignment horizontal="center"/>
    </xf>
    <xf numFmtId="0" fontId="4" fillId="0" borderId="30" xfId="0" applyFont="1" applyBorder="1" applyAlignment="1">
      <alignment horizontal="left"/>
    </xf>
    <xf numFmtId="1" fontId="4" fillId="0" borderId="10" xfId="0" applyNumberFormat="1" applyFont="1" applyBorder="1"/>
    <xf numFmtId="1" fontId="4" fillId="0" borderId="11" xfId="0" applyNumberFormat="1" applyFont="1" applyBorder="1"/>
    <xf numFmtId="1" fontId="4" fillId="0" borderId="10" xfId="0" applyNumberFormat="1" applyFont="1" applyFill="1" applyBorder="1"/>
    <xf numFmtId="1" fontId="4" fillId="0" borderId="11" xfId="0" applyNumberFormat="1" applyFont="1" applyFill="1" applyBorder="1"/>
    <xf numFmtId="0" fontId="4" fillId="0" borderId="10" xfId="0" applyFont="1" applyBorder="1"/>
    <xf numFmtId="0" fontId="4" fillId="0" borderId="11" xfId="0" applyFont="1" applyBorder="1"/>
    <xf numFmtId="1" fontId="4" fillId="0" borderId="10" xfId="0" applyNumberFormat="1" applyFont="1" applyBorder="1" applyAlignment="1">
      <alignment horizontal="right"/>
    </xf>
    <xf numFmtId="1" fontId="4" fillId="0" borderId="11" xfId="0" applyNumberFormat="1" applyFont="1" applyBorder="1" applyAlignment="1">
      <alignment horizontal="right"/>
    </xf>
    <xf numFmtId="1" fontId="3" fillId="0" borderId="2" xfId="0" applyNumberFormat="1" applyFont="1" applyFill="1" applyBorder="1" applyAlignment="1">
      <alignment horizontal="right"/>
    </xf>
    <xf numFmtId="1" fontId="26" fillId="0" borderId="0" xfId="0" applyNumberFormat="1" applyFont="1"/>
    <xf numFmtId="0" fontId="26" fillId="0" borderId="0" xfId="0" applyFont="1"/>
    <xf numFmtId="0" fontId="28" fillId="0" borderId="0" xfId="0" applyFont="1"/>
    <xf numFmtId="0" fontId="29" fillId="0" borderId="0" xfId="0" applyFont="1"/>
    <xf numFmtId="1" fontId="3" fillId="0" borderId="31" xfId="0" applyNumberFormat="1" applyFont="1" applyBorder="1" applyAlignment="1">
      <alignment horizontal="right"/>
    </xf>
    <xf numFmtId="1" fontId="4" fillId="0" borderId="12" xfId="0" applyNumberFormat="1" applyFont="1" applyBorder="1" applyAlignment="1">
      <alignment horizontal="right"/>
    </xf>
    <xf numFmtId="1" fontId="3" fillId="0" borderId="10" xfId="0" applyNumberFormat="1" applyFont="1" applyBorder="1" applyAlignment="1">
      <alignment horizontal="right"/>
    </xf>
    <xf numFmtId="1" fontId="3" fillId="0" borderId="11" xfId="0" applyNumberFormat="1" applyFont="1" applyBorder="1" applyAlignment="1">
      <alignment horizontal="right"/>
    </xf>
    <xf numFmtId="0" fontId="3" fillId="0" borderId="32" xfId="0" applyFont="1" applyBorder="1"/>
    <xf numFmtId="1" fontId="3" fillId="0" borderId="33" xfId="0" applyNumberFormat="1" applyFont="1" applyBorder="1" applyAlignment="1">
      <alignment horizontal="right"/>
    </xf>
    <xf numFmtId="1" fontId="4" fillId="0" borderId="28" xfId="0" applyNumberFormat="1" applyFont="1" applyBorder="1"/>
    <xf numFmtId="0" fontId="30" fillId="0" borderId="0" xfId="0" applyFont="1"/>
    <xf numFmtId="1" fontId="31" fillId="0" borderId="2" xfId="0" applyNumberFormat="1" applyFont="1" applyBorder="1"/>
    <xf numFmtId="1" fontId="32" fillId="0" borderId="22" xfId="0" applyNumberFormat="1" applyFont="1" applyBorder="1" applyAlignment="1">
      <alignment horizontal="right"/>
    </xf>
    <xf numFmtId="1" fontId="33" fillId="0" borderId="27" xfId="0" applyNumberFormat="1" applyFont="1" applyBorder="1"/>
    <xf numFmtId="1" fontId="3" fillId="0" borderId="26" xfId="0" applyNumberFormat="1" applyFont="1" applyBorder="1" applyAlignment="1">
      <alignment horizontal="right"/>
    </xf>
    <xf numFmtId="0" fontId="3" fillId="0" borderId="21" xfId="0" applyFont="1" applyBorder="1"/>
    <xf numFmtId="0" fontId="3" fillId="0" borderId="1" xfId="0" applyFont="1" applyBorder="1"/>
    <xf numFmtId="0" fontId="31" fillId="0" borderId="1" xfId="0" applyFont="1" applyBorder="1"/>
    <xf numFmtId="1" fontId="33" fillId="0" borderId="27" xfId="0" applyNumberFormat="1" applyFont="1" applyFill="1" applyBorder="1"/>
    <xf numFmtId="1" fontId="32" fillId="0" borderId="26" xfId="0" applyNumberFormat="1" applyFont="1" applyBorder="1" applyAlignment="1">
      <alignment horizontal="right"/>
    </xf>
    <xf numFmtId="1" fontId="3" fillId="0" borderId="1" xfId="0" applyNumberFormat="1" applyFont="1" applyBorder="1" applyAlignment="1">
      <alignment horizontal="right"/>
    </xf>
    <xf numFmtId="1" fontId="3" fillId="0" borderId="2" xfId="0" applyNumberFormat="1" applyFont="1" applyBorder="1"/>
    <xf numFmtId="0" fontId="3" fillId="0" borderId="0" xfId="0" applyFont="1" applyBorder="1" applyAlignment="1">
      <alignment horizontal="left"/>
    </xf>
    <xf numFmtId="49" fontId="3" fillId="0" borderId="0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23" xfId="0" applyNumberFormat="1" applyFont="1" applyBorder="1" applyAlignment="1">
      <alignment horizontal="center" wrapText="1" shrinkToFit="1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3" fillId="3" borderId="14" xfId="0" applyNumberFormat="1" applyFont="1" applyFill="1" applyBorder="1" applyAlignment="1">
      <alignment horizontal="center"/>
    </xf>
    <xf numFmtId="49" fontId="3" fillId="3" borderId="4" xfId="0" applyNumberFormat="1" applyFont="1" applyFill="1" applyBorder="1" applyAlignment="1">
      <alignment horizontal="center"/>
    </xf>
    <xf numFmtId="49" fontId="3" fillId="3" borderId="5" xfId="0" applyNumberFormat="1" applyFont="1" applyFill="1" applyBorder="1" applyAlignment="1">
      <alignment horizontal="center"/>
    </xf>
    <xf numFmtId="49" fontId="3" fillId="2" borderId="14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</cellXfs>
  <cellStyles count="20">
    <cellStyle name="Comma 2" xfId="1" xr:uid="{00000000-0005-0000-0000-000000000000}"/>
    <cellStyle name="Comma 2 2" xfId="8" xr:uid="{00000000-0005-0000-0000-000001000000}"/>
    <cellStyle name="Comma 2 2 2" xfId="17" xr:uid="{00000000-0005-0000-0000-000002000000}"/>
    <cellStyle name="Comma 2 3" xfId="11" xr:uid="{00000000-0005-0000-0000-000003000000}"/>
    <cellStyle name="Comma 2 3 2" xfId="18" xr:uid="{00000000-0005-0000-0000-000004000000}"/>
    <cellStyle name="Comma 2 4" xfId="12" xr:uid="{00000000-0005-0000-0000-000005000000}"/>
    <cellStyle name="Comma 2 5" xfId="19" xr:uid="{00000000-0005-0000-0000-000006000000}"/>
    <cellStyle name="Comma 3" xfId="2" xr:uid="{00000000-0005-0000-0000-000007000000}"/>
    <cellStyle name="Comma 3 2" xfId="13" xr:uid="{00000000-0005-0000-0000-000008000000}"/>
    <cellStyle name="Normal 2" xfId="3" xr:uid="{00000000-0005-0000-0000-00000A000000}"/>
    <cellStyle name="Normal 2 2" xfId="9" xr:uid="{00000000-0005-0000-0000-00000B000000}"/>
    <cellStyle name="Normal 2 3" xfId="10" xr:uid="{00000000-0005-0000-0000-00000C000000}"/>
    <cellStyle name="Normal 3" xfId="4" xr:uid="{00000000-0005-0000-0000-00000D000000}"/>
    <cellStyle name="Normal 4" xfId="5" xr:uid="{00000000-0005-0000-0000-00000E000000}"/>
    <cellStyle name="Normal 4 2" xfId="14" xr:uid="{00000000-0005-0000-0000-00000F000000}"/>
    <cellStyle name="Normal 5" xfId="6" xr:uid="{00000000-0005-0000-0000-000010000000}"/>
    <cellStyle name="Normal 5 2" xfId="15" xr:uid="{00000000-0005-0000-0000-000011000000}"/>
    <cellStyle name="Normal 6" xfId="7" xr:uid="{00000000-0005-0000-0000-000012000000}"/>
    <cellStyle name="Normal 6 2" xfId="16" xr:uid="{00000000-0005-0000-0000-000013000000}"/>
    <cellStyle name="Standaard" xfId="0" builtinId="0"/>
  </cellStyles>
  <dxfs count="0"/>
  <tableStyles count="0" defaultTableStyle="TableStyleMedium9" defaultPivotStyle="PivotStyleLight16"/>
  <colors>
    <mruColors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2019 EU Greenskin supply (updated 11/10/2019)</a:t>
            </a:r>
          </a:p>
        </c:rich>
      </c:tx>
      <c:layout>
        <c:manualLayout>
          <c:xMode val="edge"/>
          <c:yMode val="edge"/>
          <c:x val="0.33826649575779771"/>
          <c:y val="1.04898806558652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956307258632844E-2"/>
          <c:y val="8.9615094361434222E-2"/>
          <c:w val="0.89217805035286857"/>
          <c:h val="0.65822842929584136"/>
        </c:manualLayout>
      </c:layout>
      <c:barChart>
        <c:barDir val="col"/>
        <c:grouping val="stacked"/>
        <c:varyColors val="0"/>
        <c:ser>
          <c:idx val="0"/>
          <c:order val="0"/>
          <c:tx>
            <c:v>Israel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2019'!$B$9:$B$60</c:f>
              <c:numCache>
                <c:formatCode>0</c:formatCode>
                <c:ptCount val="52"/>
                <c:pt idx="0">
                  <c:v>275</c:v>
                </c:pt>
                <c:pt idx="1">
                  <c:v>267.5</c:v>
                </c:pt>
                <c:pt idx="2">
                  <c:v>277.5</c:v>
                </c:pt>
                <c:pt idx="3">
                  <c:v>336.25</c:v>
                </c:pt>
                <c:pt idx="4">
                  <c:v>382.5</c:v>
                </c:pt>
                <c:pt idx="5">
                  <c:v>345</c:v>
                </c:pt>
                <c:pt idx="6">
                  <c:v>440</c:v>
                </c:pt>
                <c:pt idx="7">
                  <c:v>547.5</c:v>
                </c:pt>
                <c:pt idx="8">
                  <c:v>245</c:v>
                </c:pt>
                <c:pt idx="9">
                  <c:v>300</c:v>
                </c:pt>
                <c:pt idx="10">
                  <c:v>282.5</c:v>
                </c:pt>
                <c:pt idx="11">
                  <c:v>215</c:v>
                </c:pt>
                <c:pt idx="12">
                  <c:v>93.75</c:v>
                </c:pt>
                <c:pt idx="13">
                  <c:v>56.25</c:v>
                </c:pt>
                <c:pt idx="14">
                  <c:v>7.5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35">
                  <c:v>70</c:v>
                </c:pt>
                <c:pt idx="36">
                  <c:v>80</c:v>
                </c:pt>
                <c:pt idx="37">
                  <c:v>87.5</c:v>
                </c:pt>
                <c:pt idx="38">
                  <c:v>192.5</c:v>
                </c:pt>
                <c:pt idx="39">
                  <c:v>287.5</c:v>
                </c:pt>
                <c:pt idx="40">
                  <c:v>181.25</c:v>
                </c:pt>
                <c:pt idx="41">
                  <c:v>287.5</c:v>
                </c:pt>
                <c:pt idx="42">
                  <c:v>287.5</c:v>
                </c:pt>
                <c:pt idx="43">
                  <c:v>257.5</c:v>
                </c:pt>
                <c:pt idx="44">
                  <c:v>275</c:v>
                </c:pt>
                <c:pt idx="45">
                  <c:v>287.5</c:v>
                </c:pt>
                <c:pt idx="46">
                  <c:v>332.5</c:v>
                </c:pt>
                <c:pt idx="47">
                  <c:v>392.5</c:v>
                </c:pt>
                <c:pt idx="48">
                  <c:v>337.5</c:v>
                </c:pt>
                <c:pt idx="49">
                  <c:v>246.25</c:v>
                </c:pt>
                <c:pt idx="50">
                  <c:v>261.25</c:v>
                </c:pt>
                <c:pt idx="51">
                  <c:v>261.25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F2-48D1-B712-4BDDDDDA0233}"/>
            </c:ext>
          </c:extLst>
        </c:ser>
        <c:ser>
          <c:idx val="1"/>
          <c:order val="1"/>
          <c:tx>
            <c:v>Spain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2019'!$E$9:$E$60</c:f>
              <c:numCache>
                <c:formatCode>0</c:formatCode>
                <c:ptCount val="52"/>
                <c:pt idx="0">
                  <c:v>82.5</c:v>
                </c:pt>
                <c:pt idx="1">
                  <c:v>81</c:v>
                </c:pt>
                <c:pt idx="2">
                  <c:v>74.25</c:v>
                </c:pt>
                <c:pt idx="3">
                  <c:v>136.5</c:v>
                </c:pt>
                <c:pt idx="4">
                  <c:v>123.75</c:v>
                </c:pt>
                <c:pt idx="5">
                  <c:v>65.25</c:v>
                </c:pt>
                <c:pt idx="6">
                  <c:v>32.25</c:v>
                </c:pt>
                <c:pt idx="7">
                  <c:v>21.75</c:v>
                </c:pt>
                <c:pt idx="8">
                  <c:v>10.5</c:v>
                </c:pt>
                <c:pt idx="9">
                  <c:v>22.5</c:v>
                </c:pt>
                <c:pt idx="10">
                  <c:v>38.25</c:v>
                </c:pt>
                <c:pt idx="11">
                  <c:v>44.25</c:v>
                </c:pt>
                <c:pt idx="12">
                  <c:v>63</c:v>
                </c:pt>
                <c:pt idx="13">
                  <c:v>43.5</c:v>
                </c:pt>
                <c:pt idx="14">
                  <c:v>75</c:v>
                </c:pt>
                <c:pt idx="15">
                  <c:v>26.88</c:v>
                </c:pt>
                <c:pt idx="16">
                  <c:v>23.625</c:v>
                </c:pt>
                <c:pt idx="17">
                  <c:v>1.5</c:v>
                </c:pt>
                <c:pt idx="18">
                  <c:v>0.375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42">
                  <c:v>85.743749999999991</c:v>
                </c:pt>
                <c:pt idx="43">
                  <c:v>111.88124999999998</c:v>
                </c:pt>
                <c:pt idx="44">
                  <c:v>192.52499999999998</c:v>
                </c:pt>
                <c:pt idx="45">
                  <c:v>169.57500000000002</c:v>
                </c:pt>
                <c:pt idx="46">
                  <c:v>233.64375000000001</c:v>
                </c:pt>
                <c:pt idx="47">
                  <c:v>155.23124999999999</c:v>
                </c:pt>
                <c:pt idx="48">
                  <c:v>152.68124999999998</c:v>
                </c:pt>
                <c:pt idx="49">
                  <c:v>126.22499999999999</c:v>
                </c:pt>
                <c:pt idx="50">
                  <c:v>171.16874999999999</c:v>
                </c:pt>
                <c:pt idx="51">
                  <c:v>132.6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F2-48D1-B712-4BDDDDDA0233}"/>
            </c:ext>
          </c:extLst>
        </c:ser>
        <c:ser>
          <c:idx val="2"/>
          <c:order val="2"/>
          <c:tx>
            <c:v>Mexico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2019'!$H$9:$H$60</c:f>
              <c:numCache>
                <c:formatCode>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F2-48D1-B712-4BDDDDDA0233}"/>
            </c:ext>
          </c:extLst>
        </c:ser>
        <c:ser>
          <c:idx val="3"/>
          <c:order val="3"/>
          <c:tx>
            <c:v>Kenya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2019'!$K$9:$K$60</c:f>
              <c:numCache>
                <c:formatCode>0</c:formatCode>
                <c:ptCount val="52"/>
                <c:pt idx="11">
                  <c:v>33.072000000000003</c:v>
                </c:pt>
                <c:pt idx="12">
                  <c:v>33.072000000000003</c:v>
                </c:pt>
                <c:pt idx="13">
                  <c:v>33.072000000000003</c:v>
                </c:pt>
                <c:pt idx="14">
                  <c:v>41.34</c:v>
                </c:pt>
                <c:pt idx="15">
                  <c:v>50</c:v>
                </c:pt>
                <c:pt idx="16">
                  <c:v>60</c:v>
                </c:pt>
                <c:pt idx="17">
                  <c:v>79.868880000000004</c:v>
                </c:pt>
                <c:pt idx="18">
                  <c:v>108.39348</c:v>
                </c:pt>
                <c:pt idx="19">
                  <c:v>119.80331999999999</c:v>
                </c:pt>
                <c:pt idx="20">
                  <c:v>125.50823999999999</c:v>
                </c:pt>
                <c:pt idx="21">
                  <c:v>148.32792000000001</c:v>
                </c:pt>
                <c:pt idx="22">
                  <c:v>142.62300000000002</c:v>
                </c:pt>
                <c:pt idx="23">
                  <c:v>125.50823999999999</c:v>
                </c:pt>
                <c:pt idx="24">
                  <c:v>136.91808</c:v>
                </c:pt>
                <c:pt idx="25">
                  <c:v>136.91808</c:v>
                </c:pt>
                <c:pt idx="26">
                  <c:v>119.80331999999999</c:v>
                </c:pt>
                <c:pt idx="27">
                  <c:v>102.68856000000001</c:v>
                </c:pt>
                <c:pt idx="28">
                  <c:v>74.163960000000003</c:v>
                </c:pt>
                <c:pt idx="29">
                  <c:v>57.049200000000006</c:v>
                </c:pt>
                <c:pt idx="30">
                  <c:v>75</c:v>
                </c:pt>
                <c:pt idx="31">
                  <c:v>34.229520000000001</c:v>
                </c:pt>
                <c:pt idx="32">
                  <c:v>51.344280000000005</c:v>
                </c:pt>
                <c:pt idx="33">
                  <c:v>50</c:v>
                </c:pt>
                <c:pt idx="34">
                  <c:v>50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26.5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F2-48D1-B712-4BDDDDDA0233}"/>
            </c:ext>
          </c:extLst>
        </c:ser>
        <c:ser>
          <c:idx val="4"/>
          <c:order val="4"/>
          <c:tx>
            <c:v>Peru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2019'!$Q$9:$Q$60</c:f>
              <c:numCache>
                <c:formatCode>General</c:formatCode>
                <c:ptCount val="52"/>
                <c:pt idx="0">
                  <c:v>12.75</c:v>
                </c:pt>
                <c:pt idx="1">
                  <c:v>31.75</c:v>
                </c:pt>
                <c:pt idx="2">
                  <c:v>14.5</c:v>
                </c:pt>
                <c:pt idx="3">
                  <c:v>0</c:v>
                </c:pt>
                <c:pt idx="4" formatCode="0">
                  <c:v>26.5</c:v>
                </c:pt>
                <c:pt idx="5" formatCode="0">
                  <c:v>31.75</c:v>
                </c:pt>
                <c:pt idx="6" formatCode="0">
                  <c:v>42.25</c:v>
                </c:pt>
                <c:pt idx="7" formatCode="0">
                  <c:v>68.75</c:v>
                </c:pt>
                <c:pt idx="8" formatCode="0">
                  <c:v>84.75</c:v>
                </c:pt>
                <c:pt idx="9" formatCode="0">
                  <c:v>105.5</c:v>
                </c:pt>
                <c:pt idx="10" formatCode="0">
                  <c:v>105.5</c:v>
                </c:pt>
                <c:pt idx="11" formatCode="0">
                  <c:v>103</c:v>
                </c:pt>
                <c:pt idx="12" formatCode="0">
                  <c:v>140</c:v>
                </c:pt>
                <c:pt idx="13" formatCode="0">
                  <c:v>153</c:v>
                </c:pt>
                <c:pt idx="14" formatCode="0">
                  <c:v>192.75</c:v>
                </c:pt>
                <c:pt idx="15" formatCode="0">
                  <c:v>221.75</c:v>
                </c:pt>
                <c:pt idx="16" formatCode="0">
                  <c:v>345.75</c:v>
                </c:pt>
                <c:pt idx="17" formatCode="0">
                  <c:v>353.75</c:v>
                </c:pt>
                <c:pt idx="18" formatCode="0">
                  <c:v>316.75</c:v>
                </c:pt>
                <c:pt idx="19" formatCode="0">
                  <c:v>269.25</c:v>
                </c:pt>
                <c:pt idx="20" formatCode="0">
                  <c:v>206</c:v>
                </c:pt>
                <c:pt idx="21" formatCode="0">
                  <c:v>116.25</c:v>
                </c:pt>
                <c:pt idx="22" formatCode="0">
                  <c:v>132</c:v>
                </c:pt>
                <c:pt idx="23" formatCode="0">
                  <c:v>63.25</c:v>
                </c:pt>
                <c:pt idx="24" formatCode="0">
                  <c:v>121.5</c:v>
                </c:pt>
                <c:pt idx="25" formatCode="0">
                  <c:v>63.25</c:v>
                </c:pt>
                <c:pt idx="26" formatCode="0">
                  <c:v>52.75</c:v>
                </c:pt>
                <c:pt idx="27" formatCode="0">
                  <c:v>68.5</c:v>
                </c:pt>
                <c:pt idx="28" formatCode="0">
                  <c:v>68.75</c:v>
                </c:pt>
                <c:pt idx="29" formatCode="0">
                  <c:v>52.75</c:v>
                </c:pt>
                <c:pt idx="30" formatCode="0">
                  <c:v>100.25</c:v>
                </c:pt>
                <c:pt idx="31" formatCode="0">
                  <c:v>97.75</c:v>
                </c:pt>
                <c:pt idx="32" formatCode="0">
                  <c:v>113.5</c:v>
                </c:pt>
                <c:pt idx="33" formatCode="0">
                  <c:v>100.25</c:v>
                </c:pt>
                <c:pt idx="34" formatCode="0">
                  <c:v>79.25</c:v>
                </c:pt>
                <c:pt idx="35" formatCode="0">
                  <c:v>55.5</c:v>
                </c:pt>
                <c:pt idx="36" formatCode="0">
                  <c:v>95</c:v>
                </c:pt>
                <c:pt idx="37" formatCode="0">
                  <c:v>68.75</c:v>
                </c:pt>
                <c:pt idx="38" formatCode="0">
                  <c:v>31.75</c:v>
                </c:pt>
                <c:pt idx="39" formatCode="0">
                  <c:v>42.25</c:v>
                </c:pt>
                <c:pt idx="40" formatCode="0">
                  <c:v>0</c:v>
                </c:pt>
                <c:pt idx="41" formatCode="0">
                  <c:v>0</c:v>
                </c:pt>
                <c:pt idx="42" formatCode="0">
                  <c:v>0</c:v>
                </c:pt>
                <c:pt idx="43" formatCode="0">
                  <c:v>0</c:v>
                </c:pt>
                <c:pt idx="44" formatCode="0">
                  <c:v>0</c:v>
                </c:pt>
                <c:pt idx="45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F2-48D1-B712-4BDDDDDA0233}"/>
            </c:ext>
          </c:extLst>
        </c:ser>
        <c:ser>
          <c:idx val="5"/>
          <c:order val="5"/>
          <c:tx>
            <c:v>RSA</c:v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2019'!$W$9:$W$60</c:f>
              <c:numCache>
                <c:formatCode>0</c:formatCode>
                <c:ptCount val="52"/>
                <c:pt idx="10">
                  <c:v>0</c:v>
                </c:pt>
                <c:pt idx="11">
                  <c:v>31.48</c:v>
                </c:pt>
                <c:pt idx="12">
                  <c:v>74.992000000000004</c:v>
                </c:pt>
                <c:pt idx="13">
                  <c:v>140.19999999999999</c:v>
                </c:pt>
                <c:pt idx="14">
                  <c:v>262.03100000000001</c:v>
                </c:pt>
                <c:pt idx="15">
                  <c:v>300.62400000000002</c:v>
                </c:pt>
                <c:pt idx="16">
                  <c:v>263.63499999999999</c:v>
                </c:pt>
                <c:pt idx="17">
                  <c:v>309.32299999999998</c:v>
                </c:pt>
                <c:pt idx="18">
                  <c:v>291.56400000000002</c:v>
                </c:pt>
                <c:pt idx="19">
                  <c:v>265.94299999999998</c:v>
                </c:pt>
                <c:pt idx="20">
                  <c:v>165.27</c:v>
                </c:pt>
                <c:pt idx="21">
                  <c:v>222.024</c:v>
                </c:pt>
                <c:pt idx="22">
                  <c:v>256.34399999999999</c:v>
                </c:pt>
                <c:pt idx="23">
                  <c:v>247.36500000000001</c:v>
                </c:pt>
                <c:pt idx="24">
                  <c:v>176.352</c:v>
                </c:pt>
                <c:pt idx="25">
                  <c:v>246.048</c:v>
                </c:pt>
                <c:pt idx="26">
                  <c:v>201.96</c:v>
                </c:pt>
                <c:pt idx="27">
                  <c:v>242.08799999999999</c:v>
                </c:pt>
                <c:pt idx="28">
                  <c:v>153.648</c:v>
                </c:pt>
                <c:pt idx="29">
                  <c:v>184.8</c:v>
                </c:pt>
                <c:pt idx="30">
                  <c:v>248.42400000000001</c:v>
                </c:pt>
                <c:pt idx="31">
                  <c:v>182.42400000000001</c:v>
                </c:pt>
                <c:pt idx="32">
                  <c:v>107.44799999999999</c:v>
                </c:pt>
                <c:pt idx="33">
                  <c:v>169.75200000000001</c:v>
                </c:pt>
                <c:pt idx="34">
                  <c:v>147.31200000000001</c:v>
                </c:pt>
                <c:pt idx="35">
                  <c:v>179.78399999999999</c:v>
                </c:pt>
                <c:pt idx="36">
                  <c:v>75.504000000000005</c:v>
                </c:pt>
                <c:pt idx="37">
                  <c:v>39.6</c:v>
                </c:pt>
                <c:pt idx="38">
                  <c:v>31.943999999999999</c:v>
                </c:pt>
                <c:pt idx="39">
                  <c:v>35.331999999999994</c:v>
                </c:pt>
                <c:pt idx="40">
                  <c:v>16.372</c:v>
                </c:pt>
                <c:pt idx="41">
                  <c:v>10.56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F2-48D1-B712-4BDDDDDA0233}"/>
            </c:ext>
          </c:extLst>
        </c:ser>
        <c:ser>
          <c:idx val="6"/>
          <c:order val="6"/>
          <c:tx>
            <c:v>Brazil</c:v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2019'!$AC$9:$AC$60</c:f>
              <c:numCache>
                <c:formatCode>0</c:formatCode>
                <c:ptCount val="52"/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F2-48D1-B712-4BDDDDDA0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91534536"/>
        <c:axId val="191534928"/>
      </c:barChart>
      <c:catAx>
        <c:axId val="191534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Week on market</a:t>
                </a:r>
              </a:p>
            </c:rich>
          </c:tx>
          <c:layout>
            <c:manualLayout>
              <c:xMode val="edge"/>
              <c:yMode val="edge"/>
              <c:x val="0.47357316064878779"/>
              <c:y val="0.806510705149198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9153492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9153492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4 kg Cartons ('000)</a:t>
                </a:r>
              </a:p>
            </c:rich>
          </c:tx>
          <c:layout>
            <c:manualLayout>
              <c:xMode val="edge"/>
              <c:yMode val="edge"/>
              <c:x val="1.9027484143763214E-2"/>
              <c:y val="0.2802895207719288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91534536"/>
        <c:crosses val="autoZero"/>
        <c:crossBetween val="between"/>
      </c:valAx>
      <c:spPr>
        <a:noFill/>
        <a:ln w="12700">
          <a:solidFill>
            <a:srgbClr val="FFFF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099376848507045"/>
          <c:y val="0.89424434493748395"/>
          <c:w val="0.80091636008501066"/>
          <c:h val="4.882459312839060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-3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2019 Peruvian Hass Estimates vs Actual Shipments</a:t>
            </a:r>
          </a:p>
        </c:rich>
      </c:tx>
      <c:layout>
        <c:manualLayout>
          <c:xMode val="edge"/>
          <c:yMode val="edge"/>
          <c:x val="0.17142878568750333"/>
          <c:y val="3.5587176602924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4"/>
          <c:y val="0.21352313167259787"/>
          <c:w val="0.48775558808552705"/>
          <c:h val="0.52313167259786475"/>
        </c:manualLayout>
      </c:layout>
      <c:lineChart>
        <c:grouping val="standard"/>
        <c:varyColors val="0"/>
        <c:ser>
          <c:idx val="0"/>
          <c:order val="0"/>
          <c:tx>
            <c:v>Peru Hass Estimates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'Estimates vs Actulas'!$A$10:$A$50</c:f>
              <c:numCache>
                <c:formatCode>General</c:formatCode>
                <c:ptCount val="41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</c:numCache>
            </c:numRef>
          </c:cat>
          <c:val>
            <c:numRef>
              <c:f>'Estimates vs Actulas'!$AG$10:$AG$49</c:f>
              <c:numCache>
                <c:formatCode>0</c:formatCode>
                <c:ptCount val="40"/>
                <c:pt idx="0">
                  <c:v>5.28</c:v>
                </c:pt>
                <c:pt idx="1">
                  <c:v>0</c:v>
                </c:pt>
                <c:pt idx="2">
                  <c:v>10.56</c:v>
                </c:pt>
                <c:pt idx="3">
                  <c:v>15.84</c:v>
                </c:pt>
                <c:pt idx="4">
                  <c:v>15.84</c:v>
                </c:pt>
                <c:pt idx="5">
                  <c:v>15.84</c:v>
                </c:pt>
                <c:pt idx="6">
                  <c:v>52.8</c:v>
                </c:pt>
                <c:pt idx="7">
                  <c:v>105.6</c:v>
                </c:pt>
                <c:pt idx="8">
                  <c:v>121.44</c:v>
                </c:pt>
                <c:pt idx="9">
                  <c:v>317.11680000000001</c:v>
                </c:pt>
                <c:pt idx="10">
                  <c:v>369.96960000000001</c:v>
                </c:pt>
                <c:pt idx="11">
                  <c:v>631.83120000000008</c:v>
                </c:pt>
                <c:pt idx="12">
                  <c:v>610.20960000000002</c:v>
                </c:pt>
                <c:pt idx="13">
                  <c:v>1037.8368</c:v>
                </c:pt>
                <c:pt idx="14">
                  <c:v>1446.2447999999999</c:v>
                </c:pt>
                <c:pt idx="15">
                  <c:v>1880.5987199999997</c:v>
                </c:pt>
                <c:pt idx="16">
                  <c:v>1552.9087029677419</c:v>
                </c:pt>
                <c:pt idx="17">
                  <c:v>2200.4569130322579</c:v>
                </c:pt>
                <c:pt idx="18">
                  <c:v>2272.5707612903234</c:v>
                </c:pt>
                <c:pt idx="19">
                  <c:v>2552.3660005161291</c:v>
                </c:pt>
                <c:pt idx="20">
                  <c:v>2183.5792227096772</c:v>
                </c:pt>
                <c:pt idx="21">
                  <c:v>2413.0223721290317</c:v>
                </c:pt>
                <c:pt idx="22">
                  <c:v>2259.7235674838712</c:v>
                </c:pt>
                <c:pt idx="23">
                  <c:v>1691.2896000000001</c:v>
                </c:pt>
                <c:pt idx="24">
                  <c:v>2267.8656000000001</c:v>
                </c:pt>
                <c:pt idx="25">
                  <c:v>1383.8824999999999</c:v>
                </c:pt>
                <c:pt idx="26">
                  <c:v>1326.0975000000001</c:v>
                </c:pt>
                <c:pt idx="27">
                  <c:v>1157.9750000000001</c:v>
                </c:pt>
                <c:pt idx="28">
                  <c:v>1633.6775</c:v>
                </c:pt>
                <c:pt idx="29">
                  <c:v>1489.4425000000001</c:v>
                </c:pt>
                <c:pt idx="30">
                  <c:v>1537.4450000000002</c:v>
                </c:pt>
                <c:pt idx="31">
                  <c:v>1835.47</c:v>
                </c:pt>
                <c:pt idx="32">
                  <c:v>1849.8025</c:v>
                </c:pt>
                <c:pt idx="33">
                  <c:v>1547.2275</c:v>
                </c:pt>
                <c:pt idx="34">
                  <c:v>1960.14</c:v>
                </c:pt>
                <c:pt idx="35">
                  <c:v>1438.9375</c:v>
                </c:pt>
                <c:pt idx="36">
                  <c:v>1294.93</c:v>
                </c:pt>
                <c:pt idx="37">
                  <c:v>869.73250000000007</c:v>
                </c:pt>
                <c:pt idx="38">
                  <c:v>403.58500000000004</c:v>
                </c:pt>
                <c:pt idx="39">
                  <c:v>96.00500000000001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57-492F-8BA3-8031F67EA6D2}"/>
            </c:ext>
          </c:extLst>
        </c:ser>
        <c:ser>
          <c:idx val="1"/>
          <c:order val="1"/>
          <c:tx>
            <c:v>Peru Hass Actuals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'Estimates vs Actulas'!$A$10:$A$50</c:f>
              <c:numCache>
                <c:formatCode>General</c:formatCode>
                <c:ptCount val="41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</c:numCache>
            </c:numRef>
          </c:cat>
          <c:val>
            <c:numRef>
              <c:f>'Estimates vs Actulas'!$AJ$10:$AJ$49</c:f>
              <c:numCache>
                <c:formatCode>0</c:formatCode>
                <c:ptCount val="40"/>
                <c:pt idx="0">
                  <c:v>0</c:v>
                </c:pt>
                <c:pt idx="1">
                  <c:v>1.5</c:v>
                </c:pt>
                <c:pt idx="2">
                  <c:v>0</c:v>
                </c:pt>
                <c:pt idx="3">
                  <c:v>0</c:v>
                </c:pt>
                <c:pt idx="4">
                  <c:v>5.28</c:v>
                </c:pt>
                <c:pt idx="5">
                  <c:v>0</c:v>
                </c:pt>
                <c:pt idx="6">
                  <c:v>10.56</c:v>
                </c:pt>
                <c:pt idx="7">
                  <c:v>15.84</c:v>
                </c:pt>
                <c:pt idx="8">
                  <c:v>15.84</c:v>
                </c:pt>
                <c:pt idx="9">
                  <c:v>10.56</c:v>
                </c:pt>
                <c:pt idx="10">
                  <c:v>52.800000000000004</c:v>
                </c:pt>
                <c:pt idx="11">
                  <c:v>95.04</c:v>
                </c:pt>
                <c:pt idx="12">
                  <c:v>110.88000000000001</c:v>
                </c:pt>
                <c:pt idx="13">
                  <c:v>279.84000000000003</c:v>
                </c:pt>
                <c:pt idx="14">
                  <c:v>271.92</c:v>
                </c:pt>
                <c:pt idx="15">
                  <c:v>776.95200000000011</c:v>
                </c:pt>
                <c:pt idx="16">
                  <c:v>1140.8999999999999</c:v>
                </c:pt>
                <c:pt idx="17">
                  <c:v>1703.6940000000004</c:v>
                </c:pt>
                <c:pt idx="18">
                  <c:v>2084.4120000000007</c:v>
                </c:pt>
                <c:pt idx="19">
                  <c:v>2307.36</c:v>
                </c:pt>
                <c:pt idx="20">
                  <c:v>2075.04</c:v>
                </c:pt>
                <c:pt idx="21">
                  <c:v>2415.6</c:v>
                </c:pt>
                <c:pt idx="22">
                  <c:v>2125.2000000000003</c:v>
                </c:pt>
                <c:pt idx="23">
                  <c:v>2035.5</c:v>
                </c:pt>
                <c:pt idx="24">
                  <c:v>1752.96</c:v>
                </c:pt>
                <c:pt idx="25">
                  <c:v>1536.48</c:v>
                </c:pt>
                <c:pt idx="26">
                  <c:v>1502.1002173913043</c:v>
                </c:pt>
                <c:pt idx="27">
                  <c:v>1547.04</c:v>
                </c:pt>
                <c:pt idx="28">
                  <c:v>1692.24</c:v>
                </c:pt>
                <c:pt idx="29">
                  <c:v>1694.88</c:v>
                </c:pt>
                <c:pt idx="30">
                  <c:v>1861.3377391304348</c:v>
                </c:pt>
                <c:pt idx="31">
                  <c:v>2091.8900869565218</c:v>
                </c:pt>
                <c:pt idx="32">
                  <c:v>2046.424695652174</c:v>
                </c:pt>
                <c:pt idx="33">
                  <c:v>1555.5568695652175</c:v>
                </c:pt>
                <c:pt idx="34">
                  <c:v>1262.3561739130434</c:v>
                </c:pt>
                <c:pt idx="35">
                  <c:v>1311.2994782608696</c:v>
                </c:pt>
                <c:pt idx="36">
                  <c:v>1088.9655652173913</c:v>
                </c:pt>
                <c:pt idx="37">
                  <c:v>859.29608695652178</c:v>
                </c:pt>
                <c:pt idx="38">
                  <c:v>464.64000000000004</c:v>
                </c:pt>
                <c:pt idx="39">
                  <c:v>364.25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57-492F-8BA3-8031F67EA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3153432"/>
        <c:axId val="230916200"/>
      </c:lineChart>
      <c:catAx>
        <c:axId val="193153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Week on EU market</a:t>
                </a:r>
              </a:p>
            </c:rich>
          </c:tx>
          <c:layout>
            <c:manualLayout>
              <c:xMode val="edge"/>
              <c:yMode val="edge"/>
              <c:x val="0.25918388772831968"/>
              <c:y val="0.864768653918260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23091620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309162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'000 4 kg cartons</a:t>
                </a:r>
              </a:p>
            </c:rich>
          </c:tx>
          <c:layout>
            <c:manualLayout>
              <c:xMode val="edge"/>
              <c:yMode val="edge"/>
              <c:x val="3.2653061224489799E-2"/>
              <c:y val="0.281138732658417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931534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5714349991965282"/>
          <c:y val="0.39857667791526058"/>
          <c:w val="0.32653104076276174"/>
          <c:h val="0.153024746906636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2019 SA Total Estimates vs Actual Shipments</a:t>
            </a:r>
          </a:p>
        </c:rich>
      </c:tx>
      <c:layout>
        <c:manualLayout>
          <c:xMode val="edge"/>
          <c:yMode val="edge"/>
          <c:x val="0.20816347956505435"/>
          <c:y val="3.55871886120996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4"/>
          <c:y val="0.21352313167259787"/>
          <c:w val="0.51020459004762242"/>
          <c:h val="0.52313167259786475"/>
        </c:manualLayout>
      </c:layout>
      <c:lineChart>
        <c:grouping val="standard"/>
        <c:varyColors val="0"/>
        <c:ser>
          <c:idx val="0"/>
          <c:order val="0"/>
          <c:tx>
            <c:v>SA Total Estimates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'Estimates vs Actulas'!$A$10:$A$50</c:f>
              <c:numCache>
                <c:formatCode>General</c:formatCode>
                <c:ptCount val="41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</c:numCache>
            </c:numRef>
          </c:cat>
          <c:val>
            <c:numRef>
              <c:f>'Estimates vs Actulas'!$AT$10:$AT$50</c:f>
              <c:numCache>
                <c:formatCode>0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42.24</c:v>
                </c:pt>
                <c:pt idx="8">
                  <c:v>296.20799999999997</c:v>
                </c:pt>
                <c:pt idx="9">
                  <c:v>486.81599999999997</c:v>
                </c:pt>
                <c:pt idx="10">
                  <c:v>480.48</c:v>
                </c:pt>
                <c:pt idx="11">
                  <c:v>559.68000000000006</c:v>
                </c:pt>
                <c:pt idx="12">
                  <c:v>603.24</c:v>
                </c:pt>
                <c:pt idx="13">
                  <c:v>679.53599999999994</c:v>
                </c:pt>
                <c:pt idx="14">
                  <c:v>747.38400000000001</c:v>
                </c:pt>
                <c:pt idx="15">
                  <c:v>813.38400000000001</c:v>
                </c:pt>
                <c:pt idx="16">
                  <c:v>781.70400000000006</c:v>
                </c:pt>
                <c:pt idx="17">
                  <c:v>732.86400000000003</c:v>
                </c:pt>
                <c:pt idx="18">
                  <c:v>752.4</c:v>
                </c:pt>
                <c:pt idx="19">
                  <c:v>651.28800000000001</c:v>
                </c:pt>
                <c:pt idx="20">
                  <c:v>662.64</c:v>
                </c:pt>
                <c:pt idx="21">
                  <c:v>683.76</c:v>
                </c:pt>
                <c:pt idx="22">
                  <c:v>683.76</c:v>
                </c:pt>
                <c:pt idx="23">
                  <c:v>636.24</c:v>
                </c:pt>
                <c:pt idx="24">
                  <c:v>633.33600000000001</c:v>
                </c:pt>
                <c:pt idx="25">
                  <c:v>611.16000000000008</c:v>
                </c:pt>
                <c:pt idx="26">
                  <c:v>592.68000000000006</c:v>
                </c:pt>
                <c:pt idx="27">
                  <c:v>602.976</c:v>
                </c:pt>
                <c:pt idx="28">
                  <c:v>534.86400000000003</c:v>
                </c:pt>
                <c:pt idx="29">
                  <c:v>454.608</c:v>
                </c:pt>
                <c:pt idx="30">
                  <c:v>373.03200000000004</c:v>
                </c:pt>
                <c:pt idx="31">
                  <c:v>350.32799999999997</c:v>
                </c:pt>
                <c:pt idx="32">
                  <c:v>298.32</c:v>
                </c:pt>
                <c:pt idx="33">
                  <c:v>242.88</c:v>
                </c:pt>
                <c:pt idx="34">
                  <c:v>102.96000000000001</c:v>
                </c:pt>
                <c:pt idx="35">
                  <c:v>84.48</c:v>
                </c:pt>
                <c:pt idx="36">
                  <c:v>179.52</c:v>
                </c:pt>
                <c:pt idx="37">
                  <c:v>174.24</c:v>
                </c:pt>
                <c:pt idx="38">
                  <c:v>139.91999999999999</c:v>
                </c:pt>
                <c:pt idx="39">
                  <c:v>21.12</c:v>
                </c:pt>
                <c:pt idx="40">
                  <c:v>18.48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39-4CE9-AE6D-B1BBE8E71D8B}"/>
            </c:ext>
          </c:extLst>
        </c:ser>
        <c:ser>
          <c:idx val="1"/>
          <c:order val="1"/>
          <c:tx>
            <c:v>SA Total actuals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'Estimates vs Actulas'!$A$10:$A$50</c:f>
              <c:numCache>
                <c:formatCode>General</c:formatCode>
                <c:ptCount val="41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</c:numCache>
            </c:numRef>
          </c:cat>
          <c:val>
            <c:numRef>
              <c:f>'Estimates vs Actulas'!$AW$10:$AW$50</c:f>
              <c:numCache>
                <c:formatCode>0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7">
                  <c:v>54.183999999999997</c:v>
                </c:pt>
                <c:pt idx="8">
                  <c:v>100.352</c:v>
                </c:pt>
                <c:pt idx="9">
                  <c:v>258.73599999999999</c:v>
                </c:pt>
                <c:pt idx="10">
                  <c:v>426.08299999999997</c:v>
                </c:pt>
                <c:pt idx="11">
                  <c:v>532.375</c:v>
                </c:pt>
                <c:pt idx="12">
                  <c:v>433.03800000000001</c:v>
                </c:pt>
                <c:pt idx="13">
                  <c:v>506.46999999999997</c:v>
                </c:pt>
                <c:pt idx="14">
                  <c:v>547.66399999999999</c:v>
                </c:pt>
                <c:pt idx="15">
                  <c:v>706.63699999999994</c:v>
                </c:pt>
                <c:pt idx="16">
                  <c:v>587.32799999999997</c:v>
                </c:pt>
                <c:pt idx="17">
                  <c:v>598.274</c:v>
                </c:pt>
                <c:pt idx="18">
                  <c:v>725.46600000000001</c:v>
                </c:pt>
                <c:pt idx="19">
                  <c:v>698.02700000000004</c:v>
                </c:pt>
                <c:pt idx="20">
                  <c:v>600.54399999999998</c:v>
                </c:pt>
                <c:pt idx="21">
                  <c:v>652.83400000000006</c:v>
                </c:pt>
                <c:pt idx="22">
                  <c:v>603.19000000000005</c:v>
                </c:pt>
                <c:pt idx="23">
                  <c:v>623.01499999999999</c:v>
                </c:pt>
                <c:pt idx="24">
                  <c:v>352.61800000000005</c:v>
                </c:pt>
                <c:pt idx="25">
                  <c:v>463.11500000000001</c:v>
                </c:pt>
                <c:pt idx="26">
                  <c:v>702.21299999999997</c:v>
                </c:pt>
                <c:pt idx="27">
                  <c:v>470.95500000000004</c:v>
                </c:pt>
                <c:pt idx="28">
                  <c:v>308.25799999999998</c:v>
                </c:pt>
                <c:pt idx="29">
                  <c:v>475.17099999999999</c:v>
                </c:pt>
                <c:pt idx="30">
                  <c:v>443.25600000000003</c:v>
                </c:pt>
                <c:pt idx="31">
                  <c:v>488.399</c:v>
                </c:pt>
                <c:pt idx="32">
                  <c:v>336.12700000000001</c:v>
                </c:pt>
                <c:pt idx="33">
                  <c:v>220.11499999999998</c:v>
                </c:pt>
                <c:pt idx="34">
                  <c:v>178.54500000000002</c:v>
                </c:pt>
                <c:pt idx="35">
                  <c:v>128.29199999999997</c:v>
                </c:pt>
                <c:pt idx="36">
                  <c:v>135.52699999999999</c:v>
                </c:pt>
                <c:pt idx="37">
                  <c:v>28.860000000000007</c:v>
                </c:pt>
                <c:pt idx="38">
                  <c:v>39.6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39-4CE9-AE6D-B1BBE8E71D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0916984"/>
        <c:axId val="230917376"/>
      </c:lineChart>
      <c:catAx>
        <c:axId val="230916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Week on EU Market</a:t>
                </a:r>
              </a:p>
            </c:rich>
          </c:tx>
          <c:layout>
            <c:manualLayout>
              <c:xMode val="edge"/>
              <c:yMode val="edge"/>
              <c:x val="0.27142878568750334"/>
              <c:y val="0.8647686832740213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23091737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30917376"/>
        <c:scaling>
          <c:orientation val="minMax"/>
          <c:max val="8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'000 4 kg cartons</a:t>
                </a:r>
              </a:p>
            </c:rich>
          </c:tx>
          <c:layout>
            <c:manualLayout>
              <c:xMode val="edge"/>
              <c:yMode val="edge"/>
              <c:x val="3.2653061224489799E-2"/>
              <c:y val="0.2811387900355871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2309169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795924795114896"/>
          <c:y val="0.39857651245551601"/>
          <c:w val="0.29622132947667257"/>
          <c:h val="0.1510279186631920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2019 Peruvian Greenskin Estimates vs Actual Shipments</a:t>
            </a:r>
          </a:p>
        </c:rich>
      </c:tx>
      <c:layout>
        <c:manualLayout>
          <c:xMode val="edge"/>
          <c:yMode val="edge"/>
          <c:x val="0.13673490813648292"/>
          <c:y val="3.5587176602924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4"/>
          <c:y val="0.21352313167259787"/>
          <c:w val="0.55714341233200371"/>
          <c:h val="0.52313167259786475"/>
        </c:manualLayout>
      </c:layout>
      <c:lineChart>
        <c:grouping val="standard"/>
        <c:varyColors val="0"/>
        <c:ser>
          <c:idx val="0"/>
          <c:order val="0"/>
          <c:tx>
            <c:v>Peru Greenskin Estimates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'Estimates vs Actulas'!$A$10:$A$50</c:f>
              <c:numCache>
                <c:formatCode>General</c:formatCode>
                <c:ptCount val="41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</c:numCache>
            </c:numRef>
          </c:cat>
          <c:val>
            <c:numRef>
              <c:f>'Estimates vs Actulas'!$AF$10:$AF$50</c:f>
              <c:numCache>
                <c:formatCode>0</c:formatCode>
                <c:ptCount val="41"/>
                <c:pt idx="0">
                  <c:v>21.12</c:v>
                </c:pt>
                <c:pt idx="1">
                  <c:v>36.96</c:v>
                </c:pt>
                <c:pt idx="2">
                  <c:v>58.69100000000001</c:v>
                </c:pt>
                <c:pt idx="3">
                  <c:v>71.777000000000001</c:v>
                </c:pt>
                <c:pt idx="4">
                  <c:v>115.22500000000001</c:v>
                </c:pt>
                <c:pt idx="5">
                  <c:v>76.168000000000006</c:v>
                </c:pt>
                <c:pt idx="6">
                  <c:v>99.022000000000006</c:v>
                </c:pt>
                <c:pt idx="7">
                  <c:v>114.18199999999999</c:v>
                </c:pt>
                <c:pt idx="8">
                  <c:v>122.40750000000001</c:v>
                </c:pt>
                <c:pt idx="9">
                  <c:v>180.18</c:v>
                </c:pt>
                <c:pt idx="10">
                  <c:v>213.85</c:v>
                </c:pt>
                <c:pt idx="11">
                  <c:v>228.1825</c:v>
                </c:pt>
                <c:pt idx="12">
                  <c:v>158.5675</c:v>
                </c:pt>
                <c:pt idx="13">
                  <c:v>245.01750000000001</c:v>
                </c:pt>
                <c:pt idx="14">
                  <c:v>259.35000000000002</c:v>
                </c:pt>
                <c:pt idx="15">
                  <c:v>172.9</c:v>
                </c:pt>
                <c:pt idx="16">
                  <c:v>141.73250000000002</c:v>
                </c:pt>
                <c:pt idx="17">
                  <c:v>228.1825</c:v>
                </c:pt>
                <c:pt idx="18">
                  <c:v>213.85</c:v>
                </c:pt>
                <c:pt idx="19">
                  <c:v>161.07</c:v>
                </c:pt>
                <c:pt idx="20">
                  <c:v>117.61750000000001</c:v>
                </c:pt>
                <c:pt idx="21">
                  <c:v>84.174999999999997</c:v>
                </c:pt>
                <c:pt idx="22">
                  <c:v>70.070000000000007</c:v>
                </c:pt>
                <c:pt idx="23">
                  <c:v>24.115000000000002</c:v>
                </c:pt>
                <c:pt idx="24">
                  <c:v>24.115000000000002</c:v>
                </c:pt>
                <c:pt idx="25">
                  <c:v>14.332500000000001</c:v>
                </c:pt>
                <c:pt idx="26">
                  <c:v>16.835000000000001</c:v>
                </c:pt>
                <c:pt idx="27">
                  <c:v>9.5549999999999997</c:v>
                </c:pt>
                <c:pt idx="28">
                  <c:v>45.045000000000002</c:v>
                </c:pt>
                <c:pt idx="29">
                  <c:v>21.612500000000001</c:v>
                </c:pt>
                <c:pt idx="30">
                  <c:v>14.332500000000001</c:v>
                </c:pt>
                <c:pt idx="31">
                  <c:v>19.11</c:v>
                </c:pt>
                <c:pt idx="32">
                  <c:v>21.612500000000001</c:v>
                </c:pt>
                <c:pt idx="33">
                  <c:v>4.7774999999999999</c:v>
                </c:pt>
                <c:pt idx="34">
                  <c:v>4.7774999999999999</c:v>
                </c:pt>
                <c:pt idx="35">
                  <c:v>24.115000000000002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1D-4CFA-BE23-7ED1DA7B313B}"/>
            </c:ext>
          </c:extLst>
        </c:ser>
        <c:ser>
          <c:idx val="1"/>
          <c:order val="1"/>
          <c:tx>
            <c:v>Peru Greenskin Actuals</c:v>
          </c:tx>
          <c:marker>
            <c:symbol val="none"/>
          </c:marker>
          <c:cat>
            <c:numRef>
              <c:f>'Estimates vs Actulas'!$A$10:$A$50</c:f>
              <c:numCache>
                <c:formatCode>General</c:formatCode>
                <c:ptCount val="41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</c:numCache>
            </c:numRef>
          </c:cat>
          <c:val>
            <c:numRef>
              <c:f>'Estimates vs Actulas'!$AI$10:$AI$50</c:f>
              <c:numCache>
                <c:formatCode>0</c:formatCode>
                <c:ptCount val="41"/>
                <c:pt idx="0">
                  <c:v>12.75</c:v>
                </c:pt>
                <c:pt idx="1">
                  <c:v>31.75</c:v>
                </c:pt>
                <c:pt idx="2">
                  <c:v>14.5</c:v>
                </c:pt>
                <c:pt idx="3">
                  <c:v>0</c:v>
                </c:pt>
                <c:pt idx="4">
                  <c:v>26.5</c:v>
                </c:pt>
                <c:pt idx="5">
                  <c:v>31.75</c:v>
                </c:pt>
                <c:pt idx="6">
                  <c:v>42.25</c:v>
                </c:pt>
                <c:pt idx="7">
                  <c:v>68.75</c:v>
                </c:pt>
                <c:pt idx="8">
                  <c:v>84.75</c:v>
                </c:pt>
                <c:pt idx="9">
                  <c:v>105.5</c:v>
                </c:pt>
                <c:pt idx="10">
                  <c:v>105.5</c:v>
                </c:pt>
                <c:pt idx="11">
                  <c:v>103</c:v>
                </c:pt>
                <c:pt idx="12">
                  <c:v>140</c:v>
                </c:pt>
                <c:pt idx="13">
                  <c:v>153</c:v>
                </c:pt>
                <c:pt idx="14">
                  <c:v>192.75</c:v>
                </c:pt>
                <c:pt idx="15">
                  <c:v>221.75</c:v>
                </c:pt>
                <c:pt idx="16">
                  <c:v>345.75</c:v>
                </c:pt>
                <c:pt idx="17">
                  <c:v>353.75</c:v>
                </c:pt>
                <c:pt idx="18">
                  <c:v>316.75</c:v>
                </c:pt>
                <c:pt idx="19">
                  <c:v>269.25</c:v>
                </c:pt>
                <c:pt idx="20">
                  <c:v>206</c:v>
                </c:pt>
                <c:pt idx="21">
                  <c:v>116.25</c:v>
                </c:pt>
                <c:pt idx="22">
                  <c:v>132</c:v>
                </c:pt>
                <c:pt idx="23">
                  <c:v>63.25</c:v>
                </c:pt>
                <c:pt idx="24">
                  <c:v>121.5</c:v>
                </c:pt>
                <c:pt idx="25">
                  <c:v>63.25</c:v>
                </c:pt>
                <c:pt idx="26">
                  <c:v>52.75</c:v>
                </c:pt>
                <c:pt idx="27">
                  <c:v>68.5</c:v>
                </c:pt>
                <c:pt idx="28">
                  <c:v>68.75</c:v>
                </c:pt>
                <c:pt idx="29">
                  <c:v>52.75</c:v>
                </c:pt>
                <c:pt idx="30">
                  <c:v>100.25</c:v>
                </c:pt>
                <c:pt idx="31">
                  <c:v>97.75</c:v>
                </c:pt>
                <c:pt idx="32">
                  <c:v>113.5</c:v>
                </c:pt>
                <c:pt idx="33">
                  <c:v>100.25</c:v>
                </c:pt>
                <c:pt idx="34">
                  <c:v>79.25</c:v>
                </c:pt>
                <c:pt idx="35">
                  <c:v>55.5</c:v>
                </c:pt>
                <c:pt idx="36">
                  <c:v>95</c:v>
                </c:pt>
                <c:pt idx="37">
                  <c:v>68.75</c:v>
                </c:pt>
                <c:pt idx="38">
                  <c:v>31.75</c:v>
                </c:pt>
                <c:pt idx="39">
                  <c:v>42.25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1D-4CFA-BE23-7ED1DA7B3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0918160"/>
        <c:axId val="230918552"/>
      </c:lineChart>
      <c:catAx>
        <c:axId val="230918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Week on EU Market</a:t>
                </a:r>
              </a:p>
            </c:rich>
          </c:tx>
          <c:layout>
            <c:manualLayout>
              <c:xMode val="edge"/>
              <c:yMode val="edge"/>
              <c:x val="0.29387776527934006"/>
              <c:y val="0.864768653918260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23091855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30918552"/>
        <c:scaling>
          <c:orientation val="minMax"/>
          <c:max val="4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'000 4 kg cartons</a:t>
                </a:r>
              </a:p>
            </c:rich>
          </c:tx>
          <c:layout>
            <c:manualLayout>
              <c:xMode val="edge"/>
              <c:yMode val="edge"/>
              <c:x val="3.2653061224489799E-2"/>
              <c:y val="0.281138732658417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2309181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265312550216938"/>
          <c:y val="0.34163704536932882"/>
          <c:w val="0.2734687449783062"/>
          <c:h val="0.12048781402324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2019 Peru Total Estimates vs Actual Shipments</a:t>
            </a:r>
          </a:p>
        </c:rich>
      </c:tx>
      <c:layout>
        <c:manualLayout>
          <c:xMode val="edge"/>
          <c:yMode val="edge"/>
          <c:x val="0.18770646526327064"/>
          <c:y val="4.03050330748241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88899785559"/>
          <c:y val="0.21352317749713126"/>
          <c:w val="0.51647328906027556"/>
          <c:h val="0.52313167259786475"/>
        </c:manualLayout>
      </c:layout>
      <c:lineChart>
        <c:grouping val="standard"/>
        <c:varyColors val="0"/>
        <c:ser>
          <c:idx val="0"/>
          <c:order val="0"/>
          <c:tx>
            <c:v>Peru Total Estimates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'Estimates vs Actulas'!$A$10:$A$50</c:f>
              <c:numCache>
                <c:formatCode>General</c:formatCode>
                <c:ptCount val="41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</c:numCache>
            </c:numRef>
          </c:cat>
          <c:val>
            <c:numRef>
              <c:f>'Estimates vs Actulas'!$AH$10:$AH$50</c:f>
              <c:numCache>
                <c:formatCode>0</c:formatCode>
                <c:ptCount val="41"/>
                <c:pt idx="0">
                  <c:v>26.400000000000002</c:v>
                </c:pt>
                <c:pt idx="1">
                  <c:v>36.96</c:v>
                </c:pt>
                <c:pt idx="2">
                  <c:v>69.251000000000005</c:v>
                </c:pt>
                <c:pt idx="3">
                  <c:v>87.617000000000004</c:v>
                </c:pt>
                <c:pt idx="4">
                  <c:v>131.065</c:v>
                </c:pt>
                <c:pt idx="5">
                  <c:v>92.00800000000001</c:v>
                </c:pt>
                <c:pt idx="6">
                  <c:v>151.822</c:v>
                </c:pt>
                <c:pt idx="7">
                  <c:v>219.78199999999998</c:v>
                </c:pt>
                <c:pt idx="8">
                  <c:v>243.84750000000003</c:v>
                </c:pt>
                <c:pt idx="9">
                  <c:v>497.29680000000002</c:v>
                </c:pt>
                <c:pt idx="10">
                  <c:v>583.81960000000004</c:v>
                </c:pt>
                <c:pt idx="11">
                  <c:v>860.01370000000009</c:v>
                </c:pt>
                <c:pt idx="12">
                  <c:v>768.77710000000002</c:v>
                </c:pt>
                <c:pt idx="13">
                  <c:v>1282.8543</c:v>
                </c:pt>
                <c:pt idx="14">
                  <c:v>1705.5947999999999</c:v>
                </c:pt>
                <c:pt idx="15">
                  <c:v>2053.4987199999996</c:v>
                </c:pt>
                <c:pt idx="16">
                  <c:v>1694.6412029677419</c:v>
                </c:pt>
                <c:pt idx="17">
                  <c:v>2428.6394130322578</c:v>
                </c:pt>
                <c:pt idx="18">
                  <c:v>2486.4207612903233</c:v>
                </c:pt>
                <c:pt idx="19">
                  <c:v>2713.4360005161293</c:v>
                </c:pt>
                <c:pt idx="20">
                  <c:v>2301.196722709677</c:v>
                </c:pt>
                <c:pt idx="21">
                  <c:v>2497.1973721290319</c:v>
                </c:pt>
                <c:pt idx="22">
                  <c:v>2329.7935674838714</c:v>
                </c:pt>
                <c:pt idx="23">
                  <c:v>1715.4046000000001</c:v>
                </c:pt>
                <c:pt idx="24">
                  <c:v>2291.9805999999999</c:v>
                </c:pt>
                <c:pt idx="25">
                  <c:v>1398.2149999999999</c:v>
                </c:pt>
                <c:pt idx="26">
                  <c:v>1342.9325000000001</c:v>
                </c:pt>
                <c:pt idx="27">
                  <c:v>1167.5300000000002</c:v>
                </c:pt>
                <c:pt idx="28">
                  <c:v>1678.7225000000001</c:v>
                </c:pt>
                <c:pt idx="29">
                  <c:v>1511.0550000000001</c:v>
                </c:pt>
                <c:pt idx="30">
                  <c:v>1551.7775000000001</c:v>
                </c:pt>
                <c:pt idx="31">
                  <c:v>1854.58</c:v>
                </c:pt>
                <c:pt idx="32">
                  <c:v>1871.415</c:v>
                </c:pt>
                <c:pt idx="33">
                  <c:v>1552.0049999999999</c:v>
                </c:pt>
                <c:pt idx="34">
                  <c:v>1964.9175</c:v>
                </c:pt>
                <c:pt idx="35">
                  <c:v>1463.0525</c:v>
                </c:pt>
                <c:pt idx="36">
                  <c:v>1294.93</c:v>
                </c:pt>
                <c:pt idx="37">
                  <c:v>869.73250000000007</c:v>
                </c:pt>
                <c:pt idx="38">
                  <c:v>403.58500000000004</c:v>
                </c:pt>
                <c:pt idx="39">
                  <c:v>96.00500000000001</c:v>
                </c:pt>
                <c:pt idx="40">
                  <c:v>62.5625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CF-4517-A9EE-7A9B7241CCC5}"/>
            </c:ext>
          </c:extLst>
        </c:ser>
        <c:ser>
          <c:idx val="1"/>
          <c:order val="1"/>
          <c:tx>
            <c:v>Peru Total Actuals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'Estimates vs Actulas'!$A$10:$A$50</c:f>
              <c:numCache>
                <c:formatCode>General</c:formatCode>
                <c:ptCount val="41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</c:numCache>
            </c:numRef>
          </c:cat>
          <c:val>
            <c:numRef>
              <c:f>'Estimates vs Actulas'!$AK$10:$AK$50</c:f>
              <c:numCache>
                <c:formatCode>#,##0_ ;\-#,##0\ </c:formatCode>
                <c:ptCount val="41"/>
                <c:pt idx="0">
                  <c:v>12.75</c:v>
                </c:pt>
                <c:pt idx="1">
                  <c:v>33.25</c:v>
                </c:pt>
                <c:pt idx="2">
                  <c:v>14.5</c:v>
                </c:pt>
                <c:pt idx="3">
                  <c:v>0</c:v>
                </c:pt>
                <c:pt idx="4">
                  <c:v>31.78</c:v>
                </c:pt>
                <c:pt idx="5">
                  <c:v>31.75</c:v>
                </c:pt>
                <c:pt idx="6">
                  <c:v>52.81</c:v>
                </c:pt>
                <c:pt idx="7">
                  <c:v>84.59</c:v>
                </c:pt>
                <c:pt idx="8">
                  <c:v>100.59</c:v>
                </c:pt>
                <c:pt idx="9">
                  <c:v>116.06</c:v>
                </c:pt>
                <c:pt idx="10">
                  <c:v>158.30000000000001</c:v>
                </c:pt>
                <c:pt idx="11">
                  <c:v>198.04000000000002</c:v>
                </c:pt>
                <c:pt idx="12">
                  <c:v>250.88</c:v>
                </c:pt>
                <c:pt idx="13">
                  <c:v>432.84000000000003</c:v>
                </c:pt>
                <c:pt idx="14">
                  <c:v>464.67</c:v>
                </c:pt>
                <c:pt idx="15">
                  <c:v>998.70200000000011</c:v>
                </c:pt>
                <c:pt idx="16">
                  <c:v>1486.6499999999999</c:v>
                </c:pt>
                <c:pt idx="17">
                  <c:v>2057.4440000000004</c:v>
                </c:pt>
                <c:pt idx="18">
                  <c:v>2401.1620000000007</c:v>
                </c:pt>
                <c:pt idx="19">
                  <c:v>2576.61</c:v>
                </c:pt>
                <c:pt idx="20">
                  <c:v>2281.04</c:v>
                </c:pt>
                <c:pt idx="21">
                  <c:v>2531.85</c:v>
                </c:pt>
                <c:pt idx="22">
                  <c:v>2257.2000000000003</c:v>
                </c:pt>
                <c:pt idx="23">
                  <c:v>2098.75</c:v>
                </c:pt>
                <c:pt idx="24">
                  <c:v>1874.46</c:v>
                </c:pt>
                <c:pt idx="25">
                  <c:v>1599.73</c:v>
                </c:pt>
                <c:pt idx="26">
                  <c:v>1554.8502173913043</c:v>
                </c:pt>
                <c:pt idx="27">
                  <c:v>1615.54</c:v>
                </c:pt>
                <c:pt idx="28">
                  <c:v>1760.99</c:v>
                </c:pt>
                <c:pt idx="29">
                  <c:v>1747.63</c:v>
                </c:pt>
                <c:pt idx="30">
                  <c:v>1961.5877391304348</c:v>
                </c:pt>
                <c:pt idx="31">
                  <c:v>2189.6400869565218</c:v>
                </c:pt>
                <c:pt idx="32">
                  <c:v>2159.9246956521738</c:v>
                </c:pt>
                <c:pt idx="33">
                  <c:v>1655.8068695652175</c:v>
                </c:pt>
                <c:pt idx="34">
                  <c:v>1341.6061739130434</c:v>
                </c:pt>
                <c:pt idx="35">
                  <c:v>1366.7994782608696</c:v>
                </c:pt>
                <c:pt idx="36">
                  <c:v>1183.9655652173913</c:v>
                </c:pt>
                <c:pt idx="37">
                  <c:v>928.04608695652178</c:v>
                </c:pt>
                <c:pt idx="38">
                  <c:v>496.39000000000004</c:v>
                </c:pt>
                <c:pt idx="39">
                  <c:v>406.5</c:v>
                </c:pt>
                <c:pt idx="40">
                  <c:v>311.5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CF-4517-A9EE-7A9B7241C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0919336"/>
        <c:axId val="230919728"/>
      </c:lineChart>
      <c:catAx>
        <c:axId val="230919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Week on EU market</a:t>
                </a:r>
              </a:p>
            </c:rich>
          </c:tx>
          <c:layout>
            <c:manualLayout>
              <c:xMode val="edge"/>
              <c:yMode val="edge"/>
              <c:x val="0.26122470405485027"/>
              <c:y val="0.8647686832740213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23091972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309197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'000 4 kg cartons</a:t>
                </a:r>
              </a:p>
            </c:rich>
          </c:tx>
          <c:layout>
            <c:manualLayout>
              <c:xMode val="edge"/>
              <c:yMode val="edge"/>
              <c:x val="3.2653061224489799E-2"/>
              <c:y val="0.2811387900355871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2309193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038652311318226"/>
          <c:y val="0.39857651245551601"/>
          <c:w val="0.30328780331030047"/>
          <c:h val="0.1530249110320284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2019 EU Hass supply (updated 11/10/2019)</a:t>
            </a:r>
          </a:p>
        </c:rich>
      </c:tx>
      <c:layout>
        <c:manualLayout>
          <c:xMode val="edge"/>
          <c:yMode val="edge"/>
          <c:x val="0.38194889164353346"/>
          <c:y val="7.719588522354029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48725200924165"/>
          <c:y val="5.7599582416175465E-2"/>
          <c:w val="0.88105263157894742"/>
          <c:h val="0.64801444043321299"/>
        </c:manualLayout>
      </c:layout>
      <c:barChart>
        <c:barDir val="col"/>
        <c:grouping val="stacked"/>
        <c:varyColors val="0"/>
        <c:ser>
          <c:idx val="0"/>
          <c:order val="0"/>
          <c:tx>
            <c:v>Israel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2019'!$C$9:$C$60</c:f>
              <c:numCache>
                <c:formatCode>0</c:formatCode>
                <c:ptCount val="52"/>
                <c:pt idx="0">
                  <c:v>232.5</c:v>
                </c:pt>
                <c:pt idx="1">
                  <c:v>270</c:v>
                </c:pt>
                <c:pt idx="2">
                  <c:v>330</c:v>
                </c:pt>
                <c:pt idx="3">
                  <c:v>491.25</c:v>
                </c:pt>
                <c:pt idx="4">
                  <c:v>405</c:v>
                </c:pt>
                <c:pt idx="5">
                  <c:v>460</c:v>
                </c:pt>
                <c:pt idx="6">
                  <c:v>482.5</c:v>
                </c:pt>
                <c:pt idx="7">
                  <c:v>290</c:v>
                </c:pt>
                <c:pt idx="8">
                  <c:v>510</c:v>
                </c:pt>
                <c:pt idx="9">
                  <c:v>575</c:v>
                </c:pt>
                <c:pt idx="10">
                  <c:v>453.75</c:v>
                </c:pt>
                <c:pt idx="11">
                  <c:v>561.25</c:v>
                </c:pt>
                <c:pt idx="12">
                  <c:v>566.25</c:v>
                </c:pt>
                <c:pt idx="13">
                  <c:v>613.75</c:v>
                </c:pt>
                <c:pt idx="14">
                  <c:v>315</c:v>
                </c:pt>
                <c:pt idx="15">
                  <c:v>207.5</c:v>
                </c:pt>
                <c:pt idx="16">
                  <c:v>70</c:v>
                </c:pt>
                <c:pt idx="17">
                  <c:v>10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71.25</c:v>
                </c:pt>
                <c:pt idx="45">
                  <c:v>146.25</c:v>
                </c:pt>
                <c:pt idx="46">
                  <c:v>160</c:v>
                </c:pt>
                <c:pt idx="47">
                  <c:v>160</c:v>
                </c:pt>
                <c:pt idx="48">
                  <c:v>160</c:v>
                </c:pt>
                <c:pt idx="49">
                  <c:v>222.5</c:v>
                </c:pt>
                <c:pt idx="50">
                  <c:v>222.5</c:v>
                </c:pt>
                <c:pt idx="51">
                  <c:v>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F-4ABC-B83C-2875CB2949FE}"/>
            </c:ext>
          </c:extLst>
        </c:ser>
        <c:ser>
          <c:idx val="1"/>
          <c:order val="1"/>
          <c:tx>
            <c:v>Spain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2019'!$F$9:$F$60</c:f>
              <c:numCache>
                <c:formatCode>0</c:formatCode>
                <c:ptCount val="52"/>
                <c:pt idx="0">
                  <c:v>261</c:v>
                </c:pt>
                <c:pt idx="1">
                  <c:v>215.25</c:v>
                </c:pt>
                <c:pt idx="2">
                  <c:v>375</c:v>
                </c:pt>
                <c:pt idx="3">
                  <c:v>442.5</c:v>
                </c:pt>
                <c:pt idx="4">
                  <c:v>529.5</c:v>
                </c:pt>
                <c:pt idx="5">
                  <c:v>358.5</c:v>
                </c:pt>
                <c:pt idx="6">
                  <c:v>345.75</c:v>
                </c:pt>
                <c:pt idx="7">
                  <c:v>481.5</c:v>
                </c:pt>
                <c:pt idx="8">
                  <c:v>515.25</c:v>
                </c:pt>
                <c:pt idx="9">
                  <c:v>504.75</c:v>
                </c:pt>
                <c:pt idx="10">
                  <c:v>651.75</c:v>
                </c:pt>
                <c:pt idx="11">
                  <c:v>720</c:v>
                </c:pt>
                <c:pt idx="12">
                  <c:v>741</c:v>
                </c:pt>
                <c:pt idx="13">
                  <c:v>892.5</c:v>
                </c:pt>
                <c:pt idx="14">
                  <c:v>462.5</c:v>
                </c:pt>
                <c:pt idx="15">
                  <c:v>556.25</c:v>
                </c:pt>
                <c:pt idx="16">
                  <c:v>781.125</c:v>
                </c:pt>
                <c:pt idx="17">
                  <c:v>613.125</c:v>
                </c:pt>
                <c:pt idx="18">
                  <c:v>175.125</c:v>
                </c:pt>
                <c:pt idx="19">
                  <c:v>127.68</c:v>
                </c:pt>
                <c:pt idx="20">
                  <c:v>0</c:v>
                </c:pt>
                <c:pt idx="21">
                  <c:v>0</c:v>
                </c:pt>
                <c:pt idx="42">
                  <c:v>0.31875000000000003</c:v>
                </c:pt>
                <c:pt idx="43">
                  <c:v>2.8687499999999999</c:v>
                </c:pt>
                <c:pt idx="44">
                  <c:v>23.587499999999995</c:v>
                </c:pt>
                <c:pt idx="45">
                  <c:v>86.0625</c:v>
                </c:pt>
                <c:pt idx="46">
                  <c:v>76.5</c:v>
                </c:pt>
                <c:pt idx="47">
                  <c:v>117.61874999999998</c:v>
                </c:pt>
                <c:pt idx="48">
                  <c:v>223.125</c:v>
                </c:pt>
                <c:pt idx="49">
                  <c:v>282.73124999999999</c:v>
                </c:pt>
                <c:pt idx="50">
                  <c:v>504.9</c:v>
                </c:pt>
                <c:pt idx="51">
                  <c:v>657.30234374999986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4F-4ABC-B83C-2875CB2949FE}"/>
            </c:ext>
          </c:extLst>
        </c:ser>
        <c:ser>
          <c:idx val="2"/>
          <c:order val="2"/>
          <c:tx>
            <c:v>Mexico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2019'!$I$9:$I$60</c:f>
              <c:numCache>
                <c:formatCode>0</c:formatCode>
                <c:ptCount val="52"/>
                <c:pt idx="0">
                  <c:v>269.61980000000005</c:v>
                </c:pt>
                <c:pt idx="1">
                  <c:v>431.76374999999979</c:v>
                </c:pt>
                <c:pt idx="2">
                  <c:v>603.94964999999979</c:v>
                </c:pt>
                <c:pt idx="3">
                  <c:v>326.78609999999998</c:v>
                </c:pt>
                <c:pt idx="4">
                  <c:v>315.70659999999998</c:v>
                </c:pt>
                <c:pt idx="5">
                  <c:v>344.46759999999989</c:v>
                </c:pt>
                <c:pt idx="6">
                  <c:v>355.32879999999983</c:v>
                </c:pt>
                <c:pt idx="7">
                  <c:v>287.48009999999988</c:v>
                </c:pt>
                <c:pt idx="8">
                  <c:v>440.68399999999963</c:v>
                </c:pt>
                <c:pt idx="9">
                  <c:v>273.3565999999999</c:v>
                </c:pt>
                <c:pt idx="10">
                  <c:v>420.78939999999989</c:v>
                </c:pt>
                <c:pt idx="11">
                  <c:v>352.45060000000007</c:v>
                </c:pt>
                <c:pt idx="12">
                  <c:v>199.73279999999997</c:v>
                </c:pt>
                <c:pt idx="13">
                  <c:v>286.87279999999981</c:v>
                </c:pt>
                <c:pt idx="14">
                  <c:v>347.51679999999982</c:v>
                </c:pt>
                <c:pt idx="15">
                  <c:v>182.53509999999997</c:v>
                </c:pt>
                <c:pt idx="16">
                  <c:v>90.960699999999974</c:v>
                </c:pt>
                <c:pt idx="17">
                  <c:v>32.050800000000002</c:v>
                </c:pt>
                <c:pt idx="18">
                  <c:v>11.048400000000001</c:v>
                </c:pt>
                <c:pt idx="19">
                  <c:v>16.367999999999999</c:v>
                </c:pt>
                <c:pt idx="20">
                  <c:v>0</c:v>
                </c:pt>
                <c:pt idx="21">
                  <c:v>4.8</c:v>
                </c:pt>
                <c:pt idx="22">
                  <c:v>0.33500000000000002</c:v>
                </c:pt>
                <c:pt idx="23">
                  <c:v>0</c:v>
                </c:pt>
                <c:pt idx="24">
                  <c:v>0</c:v>
                </c:pt>
                <c:pt idx="25">
                  <c:v>4.37</c:v>
                </c:pt>
                <c:pt idx="26">
                  <c:v>0</c:v>
                </c:pt>
                <c:pt idx="27">
                  <c:v>3.2500000000000001E-2</c:v>
                </c:pt>
                <c:pt idx="28">
                  <c:v>3.2500000000000001E-2</c:v>
                </c:pt>
                <c:pt idx="29">
                  <c:v>32.64</c:v>
                </c:pt>
                <c:pt idx="30">
                  <c:v>64.88</c:v>
                </c:pt>
                <c:pt idx="31">
                  <c:v>92.251599999999996</c:v>
                </c:pt>
                <c:pt idx="32">
                  <c:v>119.50279999999998</c:v>
                </c:pt>
                <c:pt idx="33">
                  <c:v>220.0191999999999</c:v>
                </c:pt>
                <c:pt idx="34">
                  <c:v>411.5</c:v>
                </c:pt>
                <c:pt idx="35">
                  <c:v>422.25</c:v>
                </c:pt>
                <c:pt idx="36">
                  <c:v>359.25</c:v>
                </c:pt>
                <c:pt idx="37">
                  <c:v>582.75</c:v>
                </c:pt>
                <c:pt idx="38">
                  <c:v>433.5</c:v>
                </c:pt>
                <c:pt idx="39">
                  <c:v>200.68</c:v>
                </c:pt>
                <c:pt idx="40">
                  <c:v>283.61</c:v>
                </c:pt>
                <c:pt idx="41">
                  <c:v>231.73</c:v>
                </c:pt>
                <c:pt idx="42">
                  <c:v>334.83499999999998</c:v>
                </c:pt>
                <c:pt idx="43">
                  <c:v>202.09</c:v>
                </c:pt>
                <c:pt idx="44">
                  <c:v>127.5</c:v>
                </c:pt>
                <c:pt idx="45">
                  <c:v>141.68</c:v>
                </c:pt>
                <c:pt idx="46">
                  <c:v>248.85</c:v>
                </c:pt>
                <c:pt idx="47">
                  <c:v>130.66999999999999</c:v>
                </c:pt>
                <c:pt idx="48">
                  <c:v>400</c:v>
                </c:pt>
                <c:pt idx="49">
                  <c:v>400</c:v>
                </c:pt>
                <c:pt idx="50">
                  <c:v>66.5</c:v>
                </c:pt>
                <c:pt idx="51">
                  <c:v>73.097999999999999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4F-4ABC-B83C-2875CB2949FE}"/>
            </c:ext>
          </c:extLst>
        </c:ser>
        <c:ser>
          <c:idx val="3"/>
          <c:order val="3"/>
          <c:tx>
            <c:v>Kenya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2019'!$L$9:$L$60</c:f>
              <c:numCache>
                <c:formatCode>0</c:formatCode>
                <c:ptCount val="52"/>
                <c:pt idx="11">
                  <c:v>62.400000000000006</c:v>
                </c:pt>
                <c:pt idx="12">
                  <c:v>62.400000000000006</c:v>
                </c:pt>
                <c:pt idx="13">
                  <c:v>62.400000000000006</c:v>
                </c:pt>
                <c:pt idx="14">
                  <c:v>78</c:v>
                </c:pt>
                <c:pt idx="15">
                  <c:v>39</c:v>
                </c:pt>
                <c:pt idx="16">
                  <c:v>39</c:v>
                </c:pt>
                <c:pt idx="17">
                  <c:v>150.696</c:v>
                </c:pt>
                <c:pt idx="18">
                  <c:v>107.64</c:v>
                </c:pt>
                <c:pt idx="19">
                  <c:v>86.111999999999995</c:v>
                </c:pt>
                <c:pt idx="20">
                  <c:v>64.584000000000003</c:v>
                </c:pt>
                <c:pt idx="21">
                  <c:v>96.876000000000005</c:v>
                </c:pt>
                <c:pt idx="22">
                  <c:v>43.055999999999997</c:v>
                </c:pt>
                <c:pt idx="23">
                  <c:v>53.82</c:v>
                </c:pt>
                <c:pt idx="24">
                  <c:v>129.16800000000001</c:v>
                </c:pt>
                <c:pt idx="25">
                  <c:v>129.16800000000001</c:v>
                </c:pt>
                <c:pt idx="26">
                  <c:v>150.696</c:v>
                </c:pt>
                <c:pt idx="27">
                  <c:v>161.45999999999998</c:v>
                </c:pt>
                <c:pt idx="28">
                  <c:v>204.51599999999999</c:v>
                </c:pt>
                <c:pt idx="29">
                  <c:v>226.04399999999995</c:v>
                </c:pt>
                <c:pt idx="30">
                  <c:v>236.80799999999996</c:v>
                </c:pt>
                <c:pt idx="31">
                  <c:v>279.86399999999998</c:v>
                </c:pt>
                <c:pt idx="32">
                  <c:v>269.10000000000002</c:v>
                </c:pt>
                <c:pt idx="33">
                  <c:v>236.80799999999996</c:v>
                </c:pt>
                <c:pt idx="34">
                  <c:v>258.33600000000001</c:v>
                </c:pt>
                <c:pt idx="35">
                  <c:v>258.33600000000001</c:v>
                </c:pt>
                <c:pt idx="36">
                  <c:v>226.04399999999995</c:v>
                </c:pt>
                <c:pt idx="37">
                  <c:v>193.75200000000001</c:v>
                </c:pt>
                <c:pt idx="38">
                  <c:v>139.93199999999999</c:v>
                </c:pt>
                <c:pt idx="39">
                  <c:v>50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4F-4ABC-B83C-2875CB2949FE}"/>
            </c:ext>
          </c:extLst>
        </c:ser>
        <c:ser>
          <c:idx val="4"/>
          <c:order val="4"/>
          <c:tx>
            <c:v>Peru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2019'!$R$9:$R$60</c:f>
              <c:numCache>
                <c:formatCode>General</c:formatCode>
                <c:ptCount val="52"/>
                <c:pt idx="0">
                  <c:v>0</c:v>
                </c:pt>
                <c:pt idx="1">
                  <c:v>1.5</c:v>
                </c:pt>
                <c:pt idx="2">
                  <c:v>0</c:v>
                </c:pt>
                <c:pt idx="3">
                  <c:v>0</c:v>
                </c:pt>
                <c:pt idx="4" formatCode="0">
                  <c:v>5.28</c:v>
                </c:pt>
                <c:pt idx="5" formatCode="0">
                  <c:v>0</c:v>
                </c:pt>
                <c:pt idx="6" formatCode="0">
                  <c:v>10.56</c:v>
                </c:pt>
                <c:pt idx="7" formatCode="0">
                  <c:v>15.84</c:v>
                </c:pt>
                <c:pt idx="8" formatCode="0">
                  <c:v>15.84</c:v>
                </c:pt>
                <c:pt idx="9" formatCode="0">
                  <c:v>10.56</c:v>
                </c:pt>
                <c:pt idx="10" formatCode="0">
                  <c:v>52.800000000000004</c:v>
                </c:pt>
                <c:pt idx="11" formatCode="0">
                  <c:v>95.04</c:v>
                </c:pt>
                <c:pt idx="12" formatCode="0">
                  <c:v>110.88000000000001</c:v>
                </c:pt>
                <c:pt idx="13" formatCode="0">
                  <c:v>279.84000000000003</c:v>
                </c:pt>
                <c:pt idx="14" formatCode="0">
                  <c:v>271.92</c:v>
                </c:pt>
                <c:pt idx="15" formatCode="0">
                  <c:v>776.95200000000011</c:v>
                </c:pt>
                <c:pt idx="16" formatCode="0">
                  <c:v>1140.8999999999999</c:v>
                </c:pt>
                <c:pt idx="17" formatCode="0">
                  <c:v>1703.6940000000004</c:v>
                </c:pt>
                <c:pt idx="18" formatCode="0">
                  <c:v>2084.4120000000007</c:v>
                </c:pt>
                <c:pt idx="19" formatCode="0">
                  <c:v>2307.36</c:v>
                </c:pt>
                <c:pt idx="20" formatCode="0">
                  <c:v>2075.04</c:v>
                </c:pt>
                <c:pt idx="21" formatCode="0">
                  <c:v>2415.6</c:v>
                </c:pt>
                <c:pt idx="22" formatCode="0">
                  <c:v>2125.2000000000003</c:v>
                </c:pt>
                <c:pt idx="23" formatCode="0">
                  <c:v>2035.5</c:v>
                </c:pt>
                <c:pt idx="24" formatCode="0">
                  <c:v>1752.96</c:v>
                </c:pt>
                <c:pt idx="25" formatCode="0">
                  <c:v>1536.48</c:v>
                </c:pt>
                <c:pt idx="26" formatCode="0">
                  <c:v>1502.1002173913043</c:v>
                </c:pt>
                <c:pt idx="27" formatCode="0">
                  <c:v>1547.04</c:v>
                </c:pt>
                <c:pt idx="28" formatCode="0">
                  <c:v>1692.24</c:v>
                </c:pt>
                <c:pt idx="29" formatCode="0">
                  <c:v>1694.88</c:v>
                </c:pt>
                <c:pt idx="30" formatCode="0">
                  <c:v>1861.3377391304348</c:v>
                </c:pt>
                <c:pt idx="31" formatCode="0">
                  <c:v>2091.8900869565218</c:v>
                </c:pt>
                <c:pt idx="32" formatCode="0">
                  <c:v>2046.424695652174</c:v>
                </c:pt>
                <c:pt idx="33" formatCode="0">
                  <c:v>1555.5568695652175</c:v>
                </c:pt>
                <c:pt idx="34" formatCode="0">
                  <c:v>1262.3561739130434</c:v>
                </c:pt>
                <c:pt idx="35" formatCode="0">
                  <c:v>1311.2994782608696</c:v>
                </c:pt>
                <c:pt idx="36" formatCode="0">
                  <c:v>1088.9655652173913</c:v>
                </c:pt>
                <c:pt idx="37" formatCode="0">
                  <c:v>859.29608695652178</c:v>
                </c:pt>
                <c:pt idx="38" formatCode="0">
                  <c:v>464.64000000000004</c:v>
                </c:pt>
                <c:pt idx="39" formatCode="0">
                  <c:v>364.25</c:v>
                </c:pt>
                <c:pt idx="40" formatCode="0">
                  <c:v>311.5</c:v>
                </c:pt>
                <c:pt idx="41" formatCode="0">
                  <c:v>232.25</c:v>
                </c:pt>
                <c:pt idx="42" formatCode="0">
                  <c:v>52.75</c:v>
                </c:pt>
                <c:pt idx="43" formatCode="0">
                  <c:v>0</c:v>
                </c:pt>
                <c:pt idx="44" formatCode="0">
                  <c:v>0</c:v>
                </c:pt>
                <c:pt idx="45" formatCode="0">
                  <c:v>0</c:v>
                </c:pt>
                <c:pt idx="46" formatCode="0">
                  <c:v>0</c:v>
                </c:pt>
                <c:pt idx="47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4F-4ABC-B83C-2875CB2949FE}"/>
            </c:ext>
          </c:extLst>
        </c:ser>
        <c:ser>
          <c:idx val="5"/>
          <c:order val="5"/>
          <c:tx>
            <c:v>RSA</c:v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2019'!$X$9:$X$60</c:f>
              <c:numCache>
                <c:formatCode>0</c:formatCode>
                <c:ptCount val="52"/>
                <c:pt idx="10">
                  <c:v>0</c:v>
                </c:pt>
                <c:pt idx="11">
                  <c:v>22.704000000000001</c:v>
                </c:pt>
                <c:pt idx="12">
                  <c:v>25.36</c:v>
                </c:pt>
                <c:pt idx="13">
                  <c:v>118.536</c:v>
                </c:pt>
                <c:pt idx="14">
                  <c:v>164.05199999999999</c:v>
                </c:pt>
                <c:pt idx="15">
                  <c:v>231.751</c:v>
                </c:pt>
                <c:pt idx="16">
                  <c:v>169.40299999999999</c:v>
                </c:pt>
                <c:pt idx="17">
                  <c:v>197.14699999999999</c:v>
                </c:pt>
                <c:pt idx="18">
                  <c:v>256.09999999999997</c:v>
                </c:pt>
                <c:pt idx="19">
                  <c:v>440.69400000000002</c:v>
                </c:pt>
                <c:pt idx="20">
                  <c:v>422.05799999999994</c:v>
                </c:pt>
                <c:pt idx="21">
                  <c:v>376.25</c:v>
                </c:pt>
                <c:pt idx="22">
                  <c:v>469.12200000000001</c:v>
                </c:pt>
                <c:pt idx="23">
                  <c:v>450.66200000000003</c:v>
                </c:pt>
                <c:pt idx="24">
                  <c:v>424.19200000000001</c:v>
                </c:pt>
                <c:pt idx="25">
                  <c:v>406.786</c:v>
                </c:pt>
                <c:pt idx="26">
                  <c:v>401.23</c:v>
                </c:pt>
                <c:pt idx="27">
                  <c:v>380.92700000000002</c:v>
                </c:pt>
                <c:pt idx="28">
                  <c:v>198.97000000000003</c:v>
                </c:pt>
                <c:pt idx="29">
                  <c:v>278.315</c:v>
                </c:pt>
                <c:pt idx="30">
                  <c:v>453.78899999999999</c:v>
                </c:pt>
                <c:pt idx="31">
                  <c:v>288.53100000000001</c:v>
                </c:pt>
                <c:pt idx="32">
                  <c:v>200.81</c:v>
                </c:pt>
                <c:pt idx="33">
                  <c:v>305.41899999999998</c:v>
                </c:pt>
                <c:pt idx="34">
                  <c:v>295.94400000000002</c:v>
                </c:pt>
                <c:pt idx="35">
                  <c:v>308.61500000000001</c:v>
                </c:pt>
                <c:pt idx="36">
                  <c:v>260.62299999999999</c:v>
                </c:pt>
                <c:pt idx="37">
                  <c:v>180.51499999999999</c:v>
                </c:pt>
                <c:pt idx="38">
                  <c:v>146.60100000000003</c:v>
                </c:pt>
                <c:pt idx="39">
                  <c:v>92.96</c:v>
                </c:pt>
                <c:pt idx="40">
                  <c:v>119.155</c:v>
                </c:pt>
                <c:pt idx="41">
                  <c:v>18.300000000000004</c:v>
                </c:pt>
                <c:pt idx="42">
                  <c:v>39.6</c:v>
                </c:pt>
                <c:pt idx="43">
                  <c:v>21.12</c:v>
                </c:pt>
                <c:pt idx="44">
                  <c:v>18.48</c:v>
                </c:pt>
                <c:pt idx="45">
                  <c:v>21.12</c:v>
                </c:pt>
                <c:pt idx="46">
                  <c:v>10.56</c:v>
                </c:pt>
                <c:pt idx="47">
                  <c:v>13.2</c:v>
                </c:pt>
                <c:pt idx="48">
                  <c:v>0</c:v>
                </c:pt>
                <c:pt idx="49">
                  <c:v>10.56</c:v>
                </c:pt>
                <c:pt idx="5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A4F-4ABC-B83C-2875CB2949FE}"/>
            </c:ext>
          </c:extLst>
        </c:ser>
        <c:ser>
          <c:idx val="6"/>
          <c:order val="6"/>
          <c:tx>
            <c:v>Argentina</c:v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2019'!$O$9:$O$60</c:f>
              <c:numCache>
                <c:formatCode>General</c:formatCode>
                <c:ptCount val="52"/>
                <c:pt idx="41" formatCode="0">
                  <c:v>0</c:v>
                </c:pt>
                <c:pt idx="42" formatCode="0">
                  <c:v>0</c:v>
                </c:pt>
                <c:pt idx="43">
                  <c:v>0</c:v>
                </c:pt>
                <c:pt idx="44">
                  <c:v>0</c:v>
                </c:pt>
                <c:pt idx="45" formatCode="0">
                  <c:v>0</c:v>
                </c:pt>
                <c:pt idx="46" formatCode="0">
                  <c:v>0</c:v>
                </c:pt>
                <c:pt idx="47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A4F-4ABC-B83C-2875CB2949FE}"/>
            </c:ext>
          </c:extLst>
        </c:ser>
        <c:ser>
          <c:idx val="7"/>
          <c:order val="7"/>
          <c:tx>
            <c:v>Chile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2019'!$U$9:$U$60</c:f>
              <c:numCache>
                <c:formatCode>0</c:formatCode>
                <c:ptCount val="52"/>
                <c:pt idx="0">
                  <c:v>941.45675000000006</c:v>
                </c:pt>
                <c:pt idx="1">
                  <c:v>945.83849999999984</c:v>
                </c:pt>
                <c:pt idx="2">
                  <c:v>763.31374999999991</c:v>
                </c:pt>
                <c:pt idx="3">
                  <c:v>908.75349999999992</c:v>
                </c:pt>
                <c:pt idx="4">
                  <c:v>677.62225000000001</c:v>
                </c:pt>
                <c:pt idx="5">
                  <c:v>765.55549999999994</c:v>
                </c:pt>
                <c:pt idx="6">
                  <c:v>751.94575000000009</c:v>
                </c:pt>
                <c:pt idx="7">
                  <c:v>615.73250000000007</c:v>
                </c:pt>
                <c:pt idx="8">
                  <c:v>416.15724999999998</c:v>
                </c:pt>
                <c:pt idx="9">
                  <c:v>323.97949999999997</c:v>
                </c:pt>
                <c:pt idx="10">
                  <c:v>243.05</c:v>
                </c:pt>
                <c:pt idx="11">
                  <c:v>171.11550000000003</c:v>
                </c:pt>
                <c:pt idx="12">
                  <c:v>236.74124999999998</c:v>
                </c:pt>
                <c:pt idx="13">
                  <c:v>153.39999999999998</c:v>
                </c:pt>
                <c:pt idx="14">
                  <c:v>112.5</c:v>
                </c:pt>
                <c:pt idx="15">
                  <c:v>27.52</c:v>
                </c:pt>
                <c:pt idx="16">
                  <c:v>165</c:v>
                </c:pt>
                <c:pt idx="17">
                  <c:v>49.68</c:v>
                </c:pt>
                <c:pt idx="18">
                  <c:v>16.567999999999998</c:v>
                </c:pt>
                <c:pt idx="19">
                  <c:v>16.567999999999998</c:v>
                </c:pt>
                <c:pt idx="20">
                  <c:v>11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32">
                  <c:v>6.0305</c:v>
                </c:pt>
                <c:pt idx="33">
                  <c:v>64.163250000000005</c:v>
                </c:pt>
                <c:pt idx="34">
                  <c:v>167.76574999999997</c:v>
                </c:pt>
                <c:pt idx="35">
                  <c:v>383.40824999999995</c:v>
                </c:pt>
                <c:pt idx="36">
                  <c:v>607.21375</c:v>
                </c:pt>
                <c:pt idx="37">
                  <c:v>840.88599999999997</c:v>
                </c:pt>
                <c:pt idx="38">
                  <c:v>1137.6785</c:v>
                </c:pt>
                <c:pt idx="39">
                  <c:v>1286.3862499999998</c:v>
                </c:pt>
                <c:pt idx="40">
                  <c:v>1490.4585</c:v>
                </c:pt>
                <c:pt idx="41">
                  <c:v>1086.885</c:v>
                </c:pt>
                <c:pt idx="42">
                  <c:v>604.43849999999998</c:v>
                </c:pt>
                <c:pt idx="43">
                  <c:v>1285.2417499999997</c:v>
                </c:pt>
                <c:pt idx="44">
                  <c:v>1445.25</c:v>
                </c:pt>
                <c:pt idx="45">
                  <c:v>1207.25</c:v>
                </c:pt>
                <c:pt idx="46">
                  <c:v>1155.5</c:v>
                </c:pt>
                <c:pt idx="47">
                  <c:v>1225.75</c:v>
                </c:pt>
                <c:pt idx="48">
                  <c:v>852.75</c:v>
                </c:pt>
                <c:pt idx="49">
                  <c:v>787</c:v>
                </c:pt>
                <c:pt idx="50">
                  <c:v>1049.5</c:v>
                </c:pt>
                <c:pt idx="51">
                  <c:v>858.75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A4F-4ABC-B83C-2875CB2949FE}"/>
            </c:ext>
          </c:extLst>
        </c:ser>
        <c:ser>
          <c:idx val="8"/>
          <c:order val="8"/>
          <c:tx>
            <c:strRef>
              <c:f>'Data 2019'!$AA$6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2019'!$AA$9:$AA$60</c:f>
              <c:numCache>
                <c:formatCode>0</c:formatCode>
                <c:ptCount val="52"/>
                <c:pt idx="0">
                  <c:v>187.75</c:v>
                </c:pt>
                <c:pt idx="1">
                  <c:v>217.75</c:v>
                </c:pt>
                <c:pt idx="2">
                  <c:v>108.25</c:v>
                </c:pt>
                <c:pt idx="3">
                  <c:v>102.25</c:v>
                </c:pt>
                <c:pt idx="4">
                  <c:v>215.75</c:v>
                </c:pt>
                <c:pt idx="5">
                  <c:v>243.25</c:v>
                </c:pt>
                <c:pt idx="6">
                  <c:v>283.5</c:v>
                </c:pt>
                <c:pt idx="7">
                  <c:v>271.25</c:v>
                </c:pt>
                <c:pt idx="8">
                  <c:v>286</c:v>
                </c:pt>
                <c:pt idx="9">
                  <c:v>407.75</c:v>
                </c:pt>
                <c:pt idx="10">
                  <c:v>410.5</c:v>
                </c:pt>
                <c:pt idx="11">
                  <c:v>399</c:v>
                </c:pt>
                <c:pt idx="12">
                  <c:v>397.75</c:v>
                </c:pt>
                <c:pt idx="13">
                  <c:v>317.25</c:v>
                </c:pt>
                <c:pt idx="14">
                  <c:v>0</c:v>
                </c:pt>
                <c:pt idx="15">
                  <c:v>267</c:v>
                </c:pt>
                <c:pt idx="16">
                  <c:v>305.5</c:v>
                </c:pt>
                <c:pt idx="17">
                  <c:v>288.75</c:v>
                </c:pt>
                <c:pt idx="18">
                  <c:v>195.75</c:v>
                </c:pt>
                <c:pt idx="19">
                  <c:v>195.5</c:v>
                </c:pt>
                <c:pt idx="20">
                  <c:v>251</c:v>
                </c:pt>
                <c:pt idx="21">
                  <c:v>216.5</c:v>
                </c:pt>
                <c:pt idx="22">
                  <c:v>169</c:v>
                </c:pt>
                <c:pt idx="23">
                  <c:v>79</c:v>
                </c:pt>
                <c:pt idx="24">
                  <c:v>187.25</c:v>
                </c:pt>
                <c:pt idx="25">
                  <c:v>252.25</c:v>
                </c:pt>
                <c:pt idx="26">
                  <c:v>432.75</c:v>
                </c:pt>
                <c:pt idx="27">
                  <c:v>547.5</c:v>
                </c:pt>
                <c:pt idx="28">
                  <c:v>168.75</c:v>
                </c:pt>
                <c:pt idx="29">
                  <c:v>66.5</c:v>
                </c:pt>
                <c:pt idx="30">
                  <c:v>120</c:v>
                </c:pt>
                <c:pt idx="31">
                  <c:v>87</c:v>
                </c:pt>
                <c:pt idx="32">
                  <c:v>214.25</c:v>
                </c:pt>
                <c:pt idx="33">
                  <c:v>103.25</c:v>
                </c:pt>
                <c:pt idx="34">
                  <c:v>138.5</c:v>
                </c:pt>
                <c:pt idx="35">
                  <c:v>145.5</c:v>
                </c:pt>
                <c:pt idx="36">
                  <c:v>278.75</c:v>
                </c:pt>
                <c:pt idx="37">
                  <c:v>150</c:v>
                </c:pt>
                <c:pt idx="38">
                  <c:v>188.75</c:v>
                </c:pt>
                <c:pt idx="39">
                  <c:v>81</c:v>
                </c:pt>
                <c:pt idx="40">
                  <c:v>104.72</c:v>
                </c:pt>
                <c:pt idx="41">
                  <c:v>135.52000000000001</c:v>
                </c:pt>
                <c:pt idx="42">
                  <c:v>166.32</c:v>
                </c:pt>
                <c:pt idx="43">
                  <c:v>172.48000000000002</c:v>
                </c:pt>
                <c:pt idx="44">
                  <c:v>197.12</c:v>
                </c:pt>
                <c:pt idx="45">
                  <c:v>215.6</c:v>
                </c:pt>
                <c:pt idx="46">
                  <c:v>227.92000000000002</c:v>
                </c:pt>
                <c:pt idx="47">
                  <c:v>240.24</c:v>
                </c:pt>
                <c:pt idx="48">
                  <c:v>246.4</c:v>
                </c:pt>
                <c:pt idx="49">
                  <c:v>240.24</c:v>
                </c:pt>
                <c:pt idx="50">
                  <c:v>234.08</c:v>
                </c:pt>
                <c:pt idx="51">
                  <c:v>227.92000000000002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A4F-4ABC-B83C-2875CB2949FE}"/>
            </c:ext>
          </c:extLst>
        </c:ser>
        <c:ser>
          <c:idx val="9"/>
          <c:order val="9"/>
          <c:tx>
            <c:v>Brazil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2019'!$AD$9:$AD$60</c:f>
              <c:numCache>
                <c:formatCode>0</c:formatCode>
                <c:ptCount val="52"/>
                <c:pt idx="11">
                  <c:v>0</c:v>
                </c:pt>
                <c:pt idx="12">
                  <c:v>5.28</c:v>
                </c:pt>
                <c:pt idx="13">
                  <c:v>58.080000000000005</c:v>
                </c:pt>
                <c:pt idx="14">
                  <c:v>184.8</c:v>
                </c:pt>
                <c:pt idx="15">
                  <c:v>211.20000000000002</c:v>
                </c:pt>
                <c:pt idx="16">
                  <c:v>211.20000000000002</c:v>
                </c:pt>
                <c:pt idx="17">
                  <c:v>211.20000000000002</c:v>
                </c:pt>
                <c:pt idx="18">
                  <c:v>211.20000000000002</c:v>
                </c:pt>
                <c:pt idx="19">
                  <c:v>211.20000000000002</c:v>
                </c:pt>
                <c:pt idx="20">
                  <c:v>184.8</c:v>
                </c:pt>
                <c:pt idx="21">
                  <c:v>184.8</c:v>
                </c:pt>
                <c:pt idx="22">
                  <c:v>184.8</c:v>
                </c:pt>
                <c:pt idx="23">
                  <c:v>26.400000000000002</c:v>
                </c:pt>
                <c:pt idx="24">
                  <c:v>26.400000000000002</c:v>
                </c:pt>
                <c:pt idx="25">
                  <c:v>26.400000000000002</c:v>
                </c:pt>
                <c:pt idx="26">
                  <c:v>26.400000000000002</c:v>
                </c:pt>
                <c:pt idx="27">
                  <c:v>26.400000000000002</c:v>
                </c:pt>
                <c:pt idx="28">
                  <c:v>26.400000000000002</c:v>
                </c:pt>
                <c:pt idx="29">
                  <c:v>26.400000000000002</c:v>
                </c:pt>
                <c:pt idx="30">
                  <c:v>26.400000000000002</c:v>
                </c:pt>
                <c:pt idx="31">
                  <c:v>26.400000000000002</c:v>
                </c:pt>
                <c:pt idx="32">
                  <c:v>26.400000000000002</c:v>
                </c:pt>
                <c:pt idx="33">
                  <c:v>26.400000000000002</c:v>
                </c:pt>
                <c:pt idx="34">
                  <c:v>26.400000000000002</c:v>
                </c:pt>
                <c:pt idx="35">
                  <c:v>26.400000000000002</c:v>
                </c:pt>
                <c:pt idx="36">
                  <c:v>26.400000000000002</c:v>
                </c:pt>
                <c:pt idx="37">
                  <c:v>26.400000000000002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A4F-4ABC-B83C-2875CB2949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91535712"/>
        <c:axId val="191536104"/>
      </c:barChart>
      <c:catAx>
        <c:axId val="191535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Week on market</a:t>
                </a:r>
              </a:p>
            </c:rich>
          </c:tx>
          <c:layout>
            <c:manualLayout>
              <c:xMode val="edge"/>
              <c:yMode val="edge"/>
              <c:x val="0.47368425953407717"/>
              <c:y val="0.78624829494812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9153610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9153610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4 kg Cartons ('000)</a:t>
                </a:r>
              </a:p>
            </c:rich>
          </c:tx>
          <c:layout>
            <c:manualLayout>
              <c:xMode val="edge"/>
              <c:yMode val="edge"/>
              <c:x val="1.5789467558240365E-2"/>
              <c:y val="0.3321299594832199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91535712"/>
        <c:crosses val="autoZero"/>
        <c:crossBetween val="between"/>
      </c:valAx>
      <c:spPr>
        <a:noFill/>
        <a:ln w="12700">
          <a:solidFill>
            <a:srgbClr val="FFFF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9.3569844789356982E-2"/>
          <c:y val="0.87358752763784453"/>
          <c:w val="0.85778654608306992"/>
          <c:h val="4.87365390005860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orientation="landscape" horizontalDpi="300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2019 Total EU Greenskin &amp; Hass supply (updated 11/10/2019)</a:t>
            </a:r>
          </a:p>
        </c:rich>
      </c:tx>
      <c:layout>
        <c:manualLayout>
          <c:xMode val="edge"/>
          <c:yMode val="edge"/>
          <c:x val="0.27165578563358661"/>
          <c:y val="9.001800983528457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034316219782474E-2"/>
          <c:y val="0.13858009446236194"/>
          <c:w val="0.8849740932642487"/>
          <c:h val="0.65045159496691118"/>
        </c:manualLayout>
      </c:layout>
      <c:barChart>
        <c:barDir val="col"/>
        <c:grouping val="stacked"/>
        <c:varyColors val="0"/>
        <c:ser>
          <c:idx val="0"/>
          <c:order val="0"/>
          <c:tx>
            <c:v>Greenskins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2019'!$AF$9:$AF$60</c:f>
              <c:numCache>
                <c:formatCode>0</c:formatCode>
                <c:ptCount val="52"/>
                <c:pt idx="0">
                  <c:v>370.25</c:v>
                </c:pt>
                <c:pt idx="1">
                  <c:v>380.25</c:v>
                </c:pt>
                <c:pt idx="2">
                  <c:v>366.25</c:v>
                </c:pt>
                <c:pt idx="3">
                  <c:v>472.75</c:v>
                </c:pt>
                <c:pt idx="4">
                  <c:v>532.75</c:v>
                </c:pt>
                <c:pt idx="5">
                  <c:v>442</c:v>
                </c:pt>
                <c:pt idx="6">
                  <c:v>514.5</c:v>
                </c:pt>
                <c:pt idx="7">
                  <c:v>638</c:v>
                </c:pt>
                <c:pt idx="8">
                  <c:v>340.25</c:v>
                </c:pt>
                <c:pt idx="9">
                  <c:v>428</c:v>
                </c:pt>
                <c:pt idx="10">
                  <c:v>426.25</c:v>
                </c:pt>
                <c:pt idx="11">
                  <c:v>426.80200000000002</c:v>
                </c:pt>
                <c:pt idx="12">
                  <c:v>404.81400000000002</c:v>
                </c:pt>
                <c:pt idx="13">
                  <c:v>426.02199999999999</c:v>
                </c:pt>
                <c:pt idx="14">
                  <c:v>578.62100000000009</c:v>
                </c:pt>
                <c:pt idx="15">
                  <c:v>599.25400000000002</c:v>
                </c:pt>
                <c:pt idx="16">
                  <c:v>693.01</c:v>
                </c:pt>
                <c:pt idx="17">
                  <c:v>744.44187999999997</c:v>
                </c:pt>
                <c:pt idx="18">
                  <c:v>717.08248000000003</c:v>
                </c:pt>
                <c:pt idx="19">
                  <c:v>654.99631999999997</c:v>
                </c:pt>
                <c:pt idx="20">
                  <c:v>496.77823999999998</c:v>
                </c:pt>
                <c:pt idx="21">
                  <c:v>486.60192000000001</c:v>
                </c:pt>
                <c:pt idx="22">
                  <c:v>530.9670000000001</c:v>
                </c:pt>
                <c:pt idx="23">
                  <c:v>436.12324000000001</c:v>
                </c:pt>
                <c:pt idx="24">
                  <c:v>434.77008000000001</c:v>
                </c:pt>
                <c:pt idx="25">
                  <c:v>446.21608000000003</c:v>
                </c:pt>
                <c:pt idx="26">
                  <c:v>374.51332000000002</c:v>
                </c:pt>
                <c:pt idx="27">
                  <c:v>413.27656000000002</c:v>
                </c:pt>
                <c:pt idx="28">
                  <c:v>296.56196</c:v>
                </c:pt>
                <c:pt idx="29">
                  <c:v>294.5992</c:v>
                </c:pt>
                <c:pt idx="30">
                  <c:v>423.67399999999998</c:v>
                </c:pt>
                <c:pt idx="31">
                  <c:v>314.40352000000001</c:v>
                </c:pt>
                <c:pt idx="32">
                  <c:v>272.29228000000001</c:v>
                </c:pt>
                <c:pt idx="33">
                  <c:v>320.00200000000001</c:v>
                </c:pt>
                <c:pt idx="34">
                  <c:v>276.56200000000001</c:v>
                </c:pt>
                <c:pt idx="35">
                  <c:v>330.28399999999999</c:v>
                </c:pt>
                <c:pt idx="36">
                  <c:v>275.50400000000002</c:v>
                </c:pt>
                <c:pt idx="37">
                  <c:v>220.85</c:v>
                </c:pt>
                <c:pt idx="38">
                  <c:v>281.19400000000002</c:v>
                </c:pt>
                <c:pt idx="39">
                  <c:v>391.58199999999999</c:v>
                </c:pt>
                <c:pt idx="40">
                  <c:v>197.62200000000001</c:v>
                </c:pt>
                <c:pt idx="41">
                  <c:v>303.06</c:v>
                </c:pt>
                <c:pt idx="42">
                  <c:v>378.24374999999998</c:v>
                </c:pt>
                <c:pt idx="43">
                  <c:v>374.38124999999997</c:v>
                </c:pt>
                <c:pt idx="44">
                  <c:v>472.52499999999998</c:v>
                </c:pt>
                <c:pt idx="45">
                  <c:v>462.07500000000005</c:v>
                </c:pt>
                <c:pt idx="46">
                  <c:v>571.14374999999995</c:v>
                </c:pt>
                <c:pt idx="47">
                  <c:v>552.73125000000005</c:v>
                </c:pt>
                <c:pt idx="48">
                  <c:v>490.18124999999998</c:v>
                </c:pt>
                <c:pt idx="49">
                  <c:v>372.47500000000002</c:v>
                </c:pt>
                <c:pt idx="50">
                  <c:v>432.41874999999999</c:v>
                </c:pt>
                <c:pt idx="51">
                  <c:v>393.85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2F-40AC-99A2-939D10C567FF}"/>
            </c:ext>
          </c:extLst>
        </c:ser>
        <c:ser>
          <c:idx val="1"/>
          <c:order val="1"/>
          <c:tx>
            <c:v>Hass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2019'!$AG$9:$AG$60</c:f>
              <c:numCache>
                <c:formatCode>0</c:formatCode>
                <c:ptCount val="52"/>
                <c:pt idx="0">
                  <c:v>1892.3265500000002</c:v>
                </c:pt>
                <c:pt idx="1">
                  <c:v>2082.1022499999999</c:v>
                </c:pt>
                <c:pt idx="2">
                  <c:v>2180.5133999999998</c:v>
                </c:pt>
                <c:pt idx="3">
                  <c:v>2271.5396000000001</c:v>
                </c:pt>
                <c:pt idx="4">
                  <c:v>2148.8588500000001</c:v>
                </c:pt>
                <c:pt idx="5">
                  <c:v>2171.7730999999999</c:v>
                </c:pt>
                <c:pt idx="6">
                  <c:v>2229.5845499999996</c:v>
                </c:pt>
                <c:pt idx="7">
                  <c:v>1961.8025999999998</c:v>
                </c:pt>
                <c:pt idx="8">
                  <c:v>2183.9312499999996</c:v>
                </c:pt>
                <c:pt idx="9">
                  <c:v>2095.3960999999999</c:v>
                </c:pt>
                <c:pt idx="10">
                  <c:v>2232.6394</c:v>
                </c:pt>
                <c:pt idx="11">
                  <c:v>2383.9601000000002</c:v>
                </c:pt>
                <c:pt idx="12">
                  <c:v>2345.3940500000003</c:v>
                </c:pt>
                <c:pt idx="13">
                  <c:v>2782.6288</c:v>
                </c:pt>
                <c:pt idx="14">
                  <c:v>1936.2887999999998</c:v>
                </c:pt>
                <c:pt idx="15">
                  <c:v>2499.7080999999998</c:v>
                </c:pt>
                <c:pt idx="16">
                  <c:v>2973.0886999999993</c:v>
                </c:pt>
                <c:pt idx="17">
                  <c:v>3256.3427999999999</c:v>
                </c:pt>
                <c:pt idx="18">
                  <c:v>3057.8434000000007</c:v>
                </c:pt>
                <c:pt idx="19">
                  <c:v>3401.482</c:v>
                </c:pt>
                <c:pt idx="20">
                  <c:v>3008.482</c:v>
                </c:pt>
                <c:pt idx="21">
                  <c:v>3294.826</c:v>
                </c:pt>
                <c:pt idx="22">
                  <c:v>2991.5130000000004</c:v>
                </c:pt>
                <c:pt idx="23">
                  <c:v>2645.3820000000001</c:v>
                </c:pt>
                <c:pt idx="24">
                  <c:v>2519.9700000000003</c:v>
                </c:pt>
                <c:pt idx="25">
                  <c:v>2355.4540000000002</c:v>
                </c:pt>
                <c:pt idx="26">
                  <c:v>2513.1762173913044</c:v>
                </c:pt>
                <c:pt idx="27">
                  <c:v>2663.3595</c:v>
                </c:pt>
                <c:pt idx="28">
                  <c:v>2290.9085</c:v>
                </c:pt>
                <c:pt idx="29">
                  <c:v>2324.779</c:v>
                </c:pt>
                <c:pt idx="30">
                  <c:v>2763.2147391304347</c:v>
                </c:pt>
                <c:pt idx="31">
                  <c:v>2865.936686956522</c:v>
                </c:pt>
                <c:pt idx="32">
                  <c:v>2882.5179956521738</c:v>
                </c:pt>
                <c:pt idx="33">
                  <c:v>2511.6163195652175</c:v>
                </c:pt>
                <c:pt idx="34">
                  <c:v>2560.8019239130435</c:v>
                </c:pt>
                <c:pt idx="35">
                  <c:v>2855.8087282608699</c:v>
                </c:pt>
                <c:pt idx="36">
                  <c:v>2847.2463152173914</c:v>
                </c:pt>
                <c:pt idx="37">
                  <c:v>2833.5990869565217</c:v>
                </c:pt>
                <c:pt idx="38">
                  <c:v>2511.1015000000002</c:v>
                </c:pt>
                <c:pt idx="39">
                  <c:v>2075.2762499999999</c:v>
                </c:pt>
                <c:pt idx="40">
                  <c:v>2309.4434999999999</c:v>
                </c:pt>
                <c:pt idx="41">
                  <c:v>1704.6849999999999</c:v>
                </c:pt>
                <c:pt idx="42">
                  <c:v>1198.2622499999998</c:v>
                </c:pt>
                <c:pt idx="43">
                  <c:v>1683.8004999999996</c:v>
                </c:pt>
                <c:pt idx="44">
                  <c:v>1883.1875</c:v>
                </c:pt>
                <c:pt idx="45">
                  <c:v>1817.9624999999999</c:v>
                </c:pt>
                <c:pt idx="46">
                  <c:v>1879.33</c:v>
                </c:pt>
                <c:pt idx="47">
                  <c:v>1887.47875</c:v>
                </c:pt>
                <c:pt idx="48">
                  <c:v>1882.2750000000001</c:v>
                </c:pt>
                <c:pt idx="49">
                  <c:v>1943.03125</c:v>
                </c:pt>
                <c:pt idx="50">
                  <c:v>2077.48</c:v>
                </c:pt>
                <c:pt idx="51">
                  <c:v>2087.0703437499997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2F-40AC-99A2-939D10C567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93150688"/>
        <c:axId val="193151080"/>
      </c:barChart>
      <c:catAx>
        <c:axId val="193150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Week on market</a:t>
                </a:r>
              </a:p>
            </c:rich>
          </c:tx>
          <c:layout>
            <c:manualLayout>
              <c:xMode val="edge"/>
              <c:yMode val="edge"/>
              <c:x val="0.46735753321086781"/>
              <c:y val="0.86486628661863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9315108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931510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4 kg Cartons ('000)</a:t>
                </a:r>
              </a:p>
            </c:rich>
          </c:tx>
          <c:layout>
            <c:manualLayout>
              <c:xMode val="edge"/>
              <c:yMode val="edge"/>
              <c:x val="1.139895300601116E-2"/>
              <c:y val="0.3423428122440108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93150688"/>
        <c:crosses val="autoZero"/>
        <c:crossBetween val="between"/>
      </c:valAx>
      <c:spPr>
        <a:noFill/>
        <a:ln w="12700">
          <a:solidFill>
            <a:srgbClr val="FFFF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5595858020485669"/>
          <c:y val="0.93874049183342523"/>
          <c:w val="0.17202070989757168"/>
          <c:h val="4.86486004536057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2019 Total EU Avocado Supply (updated 11/10/2019)</a:t>
            </a:r>
          </a:p>
        </c:rich>
      </c:tx>
      <c:layout>
        <c:manualLayout>
          <c:xMode val="edge"/>
          <c:yMode val="edge"/>
          <c:x val="0.36494867007603432"/>
          <c:y val="2.03036077374890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93470790378007"/>
          <c:y val="0.10004179762647888"/>
          <c:w val="0.87010353077859759"/>
          <c:h val="0.61330989112899326"/>
        </c:manualLayout>
      </c:layout>
      <c:barChart>
        <c:barDir val="col"/>
        <c:grouping val="stacked"/>
        <c:varyColors val="0"/>
        <c:ser>
          <c:idx val="0"/>
          <c:order val="0"/>
          <c:tx>
            <c:v>Israel green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2019'!$B$9:$B$60</c:f>
              <c:numCache>
                <c:formatCode>0</c:formatCode>
                <c:ptCount val="52"/>
                <c:pt idx="0">
                  <c:v>275</c:v>
                </c:pt>
                <c:pt idx="1">
                  <c:v>267.5</c:v>
                </c:pt>
                <c:pt idx="2">
                  <c:v>277.5</c:v>
                </c:pt>
                <c:pt idx="3">
                  <c:v>336.25</c:v>
                </c:pt>
                <c:pt idx="4">
                  <c:v>382.5</c:v>
                </c:pt>
                <c:pt idx="5">
                  <c:v>345</c:v>
                </c:pt>
                <c:pt idx="6">
                  <c:v>440</c:v>
                </c:pt>
                <c:pt idx="7">
                  <c:v>547.5</c:v>
                </c:pt>
                <c:pt idx="8">
                  <c:v>245</c:v>
                </c:pt>
                <c:pt idx="9">
                  <c:v>300</c:v>
                </c:pt>
                <c:pt idx="10">
                  <c:v>282.5</c:v>
                </c:pt>
                <c:pt idx="11">
                  <c:v>215</c:v>
                </c:pt>
                <c:pt idx="12">
                  <c:v>93.75</c:v>
                </c:pt>
                <c:pt idx="13">
                  <c:v>56.25</c:v>
                </c:pt>
                <c:pt idx="14">
                  <c:v>7.5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35">
                  <c:v>70</c:v>
                </c:pt>
                <c:pt idx="36">
                  <c:v>80</c:v>
                </c:pt>
                <c:pt idx="37">
                  <c:v>87.5</c:v>
                </c:pt>
                <c:pt idx="38">
                  <c:v>192.5</c:v>
                </c:pt>
                <c:pt idx="39">
                  <c:v>287.5</c:v>
                </c:pt>
                <c:pt idx="40">
                  <c:v>181.25</c:v>
                </c:pt>
                <c:pt idx="41">
                  <c:v>287.5</c:v>
                </c:pt>
                <c:pt idx="42">
                  <c:v>287.5</c:v>
                </c:pt>
                <c:pt idx="43">
                  <c:v>257.5</c:v>
                </c:pt>
                <c:pt idx="44">
                  <c:v>275</c:v>
                </c:pt>
                <c:pt idx="45">
                  <c:v>287.5</c:v>
                </c:pt>
                <c:pt idx="46">
                  <c:v>332.5</c:v>
                </c:pt>
                <c:pt idx="47">
                  <c:v>392.5</c:v>
                </c:pt>
                <c:pt idx="48">
                  <c:v>337.5</c:v>
                </c:pt>
                <c:pt idx="49">
                  <c:v>246.25</c:v>
                </c:pt>
                <c:pt idx="50">
                  <c:v>261.25</c:v>
                </c:pt>
                <c:pt idx="51">
                  <c:v>261.25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9E-4072-BFC3-FD9668CABFE6}"/>
            </c:ext>
          </c:extLst>
        </c:ser>
        <c:ser>
          <c:idx val="1"/>
          <c:order val="1"/>
          <c:tx>
            <c:v>Israel Hass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2019'!$C$9:$C$60</c:f>
              <c:numCache>
                <c:formatCode>0</c:formatCode>
                <c:ptCount val="52"/>
                <c:pt idx="0">
                  <c:v>232.5</c:v>
                </c:pt>
                <c:pt idx="1">
                  <c:v>270</c:v>
                </c:pt>
                <c:pt idx="2">
                  <c:v>330</c:v>
                </c:pt>
                <c:pt idx="3">
                  <c:v>491.25</c:v>
                </c:pt>
                <c:pt idx="4">
                  <c:v>405</c:v>
                </c:pt>
                <c:pt idx="5">
                  <c:v>460</c:v>
                </c:pt>
                <c:pt idx="6">
                  <c:v>482.5</c:v>
                </c:pt>
                <c:pt idx="7">
                  <c:v>290</c:v>
                </c:pt>
                <c:pt idx="8">
                  <c:v>510</c:v>
                </c:pt>
                <c:pt idx="9">
                  <c:v>575</c:v>
                </c:pt>
                <c:pt idx="10">
                  <c:v>453.75</c:v>
                </c:pt>
                <c:pt idx="11">
                  <c:v>561.25</c:v>
                </c:pt>
                <c:pt idx="12">
                  <c:v>566.25</c:v>
                </c:pt>
                <c:pt idx="13">
                  <c:v>613.75</c:v>
                </c:pt>
                <c:pt idx="14">
                  <c:v>315</c:v>
                </c:pt>
                <c:pt idx="15">
                  <c:v>207.5</c:v>
                </c:pt>
                <c:pt idx="16">
                  <c:v>70</c:v>
                </c:pt>
                <c:pt idx="17">
                  <c:v>10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71.25</c:v>
                </c:pt>
                <c:pt idx="45">
                  <c:v>146.25</c:v>
                </c:pt>
                <c:pt idx="46">
                  <c:v>160</c:v>
                </c:pt>
                <c:pt idx="47">
                  <c:v>160</c:v>
                </c:pt>
                <c:pt idx="48">
                  <c:v>160</c:v>
                </c:pt>
                <c:pt idx="49">
                  <c:v>222.5</c:v>
                </c:pt>
                <c:pt idx="50">
                  <c:v>222.5</c:v>
                </c:pt>
                <c:pt idx="51">
                  <c:v>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9E-4072-BFC3-FD9668CABFE6}"/>
            </c:ext>
          </c:extLst>
        </c:ser>
        <c:ser>
          <c:idx val="2"/>
          <c:order val="2"/>
          <c:tx>
            <c:v>Spain Green</c:v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2019'!$E$9:$E$60</c:f>
              <c:numCache>
                <c:formatCode>0</c:formatCode>
                <c:ptCount val="52"/>
                <c:pt idx="0">
                  <c:v>82.5</c:v>
                </c:pt>
                <c:pt idx="1">
                  <c:v>81</c:v>
                </c:pt>
                <c:pt idx="2">
                  <c:v>74.25</c:v>
                </c:pt>
                <c:pt idx="3">
                  <c:v>136.5</c:v>
                </c:pt>
                <c:pt idx="4">
                  <c:v>123.75</c:v>
                </c:pt>
                <c:pt idx="5">
                  <c:v>65.25</c:v>
                </c:pt>
                <c:pt idx="6">
                  <c:v>32.25</c:v>
                </c:pt>
                <c:pt idx="7">
                  <c:v>21.75</c:v>
                </c:pt>
                <c:pt idx="8">
                  <c:v>10.5</c:v>
                </c:pt>
                <c:pt idx="9">
                  <c:v>22.5</c:v>
                </c:pt>
                <c:pt idx="10">
                  <c:v>38.25</c:v>
                </c:pt>
                <c:pt idx="11">
                  <c:v>44.25</c:v>
                </c:pt>
                <c:pt idx="12">
                  <c:v>63</c:v>
                </c:pt>
                <c:pt idx="13">
                  <c:v>43.5</c:v>
                </c:pt>
                <c:pt idx="14">
                  <c:v>75</c:v>
                </c:pt>
                <c:pt idx="15">
                  <c:v>26.88</c:v>
                </c:pt>
                <c:pt idx="16">
                  <c:v>23.625</c:v>
                </c:pt>
                <c:pt idx="17">
                  <c:v>1.5</c:v>
                </c:pt>
                <c:pt idx="18">
                  <c:v>0.375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42">
                  <c:v>85.743749999999991</c:v>
                </c:pt>
                <c:pt idx="43">
                  <c:v>111.88124999999998</c:v>
                </c:pt>
                <c:pt idx="44">
                  <c:v>192.52499999999998</c:v>
                </c:pt>
                <c:pt idx="45">
                  <c:v>169.57500000000002</c:v>
                </c:pt>
                <c:pt idx="46">
                  <c:v>233.64375000000001</c:v>
                </c:pt>
                <c:pt idx="47">
                  <c:v>155.23124999999999</c:v>
                </c:pt>
                <c:pt idx="48">
                  <c:v>152.68124999999998</c:v>
                </c:pt>
                <c:pt idx="49">
                  <c:v>126.22499999999999</c:v>
                </c:pt>
                <c:pt idx="50">
                  <c:v>171.16874999999999</c:v>
                </c:pt>
                <c:pt idx="51">
                  <c:v>132.6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9E-4072-BFC3-FD9668CABFE6}"/>
            </c:ext>
          </c:extLst>
        </c:ser>
        <c:ser>
          <c:idx val="3"/>
          <c:order val="3"/>
          <c:tx>
            <c:v>Spain Hass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2019'!$F$9:$F$60</c:f>
              <c:numCache>
                <c:formatCode>0</c:formatCode>
                <c:ptCount val="52"/>
                <c:pt idx="0">
                  <c:v>261</c:v>
                </c:pt>
                <c:pt idx="1">
                  <c:v>215.25</c:v>
                </c:pt>
                <c:pt idx="2">
                  <c:v>375</c:v>
                </c:pt>
                <c:pt idx="3">
                  <c:v>442.5</c:v>
                </c:pt>
                <c:pt idx="4">
                  <c:v>529.5</c:v>
                </c:pt>
                <c:pt idx="5">
                  <c:v>358.5</c:v>
                </c:pt>
                <c:pt idx="6">
                  <c:v>345.75</c:v>
                </c:pt>
                <c:pt idx="7">
                  <c:v>481.5</c:v>
                </c:pt>
                <c:pt idx="8">
                  <c:v>515.25</c:v>
                </c:pt>
                <c:pt idx="9">
                  <c:v>504.75</c:v>
                </c:pt>
                <c:pt idx="10">
                  <c:v>651.75</c:v>
                </c:pt>
                <c:pt idx="11">
                  <c:v>720</c:v>
                </c:pt>
                <c:pt idx="12">
                  <c:v>741</c:v>
                </c:pt>
                <c:pt idx="13">
                  <c:v>892.5</c:v>
                </c:pt>
                <c:pt idx="14">
                  <c:v>462.5</c:v>
                </c:pt>
                <c:pt idx="15">
                  <c:v>556.25</c:v>
                </c:pt>
                <c:pt idx="16">
                  <c:v>781.125</c:v>
                </c:pt>
                <c:pt idx="17">
                  <c:v>613.125</c:v>
                </c:pt>
                <c:pt idx="18">
                  <c:v>175.125</c:v>
                </c:pt>
                <c:pt idx="19">
                  <c:v>127.68</c:v>
                </c:pt>
                <c:pt idx="20">
                  <c:v>0</c:v>
                </c:pt>
                <c:pt idx="21">
                  <c:v>0</c:v>
                </c:pt>
                <c:pt idx="42">
                  <c:v>0.31875000000000003</c:v>
                </c:pt>
                <c:pt idx="43">
                  <c:v>2.8687499999999999</c:v>
                </c:pt>
                <c:pt idx="44">
                  <c:v>23.587499999999995</c:v>
                </c:pt>
                <c:pt idx="45">
                  <c:v>86.0625</c:v>
                </c:pt>
                <c:pt idx="46">
                  <c:v>76.5</c:v>
                </c:pt>
                <c:pt idx="47">
                  <c:v>117.61874999999998</c:v>
                </c:pt>
                <c:pt idx="48">
                  <c:v>223.125</c:v>
                </c:pt>
                <c:pt idx="49">
                  <c:v>282.73124999999999</c:v>
                </c:pt>
                <c:pt idx="50">
                  <c:v>504.9</c:v>
                </c:pt>
                <c:pt idx="51">
                  <c:v>657.30234374999986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9E-4072-BFC3-FD9668CABFE6}"/>
            </c:ext>
          </c:extLst>
        </c:ser>
        <c:ser>
          <c:idx val="4"/>
          <c:order val="4"/>
          <c:tx>
            <c:v>Mexico Green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2019'!$H$9:$H$60</c:f>
              <c:numCache>
                <c:formatCode>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79E-4072-BFC3-FD9668CABFE6}"/>
            </c:ext>
          </c:extLst>
        </c:ser>
        <c:ser>
          <c:idx val="5"/>
          <c:order val="5"/>
          <c:tx>
            <c:v>Mexico Hass</c:v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2019'!$I$9:$I$60</c:f>
              <c:numCache>
                <c:formatCode>0</c:formatCode>
                <c:ptCount val="52"/>
                <c:pt idx="0">
                  <c:v>269.61980000000005</c:v>
                </c:pt>
                <c:pt idx="1">
                  <c:v>431.76374999999979</c:v>
                </c:pt>
                <c:pt idx="2">
                  <c:v>603.94964999999979</c:v>
                </c:pt>
                <c:pt idx="3">
                  <c:v>326.78609999999998</c:v>
                </c:pt>
                <c:pt idx="4">
                  <c:v>315.70659999999998</c:v>
                </c:pt>
                <c:pt idx="5">
                  <c:v>344.46759999999989</c:v>
                </c:pt>
                <c:pt idx="6">
                  <c:v>355.32879999999983</c:v>
                </c:pt>
                <c:pt idx="7">
                  <c:v>287.48009999999988</c:v>
                </c:pt>
                <c:pt idx="8">
                  <c:v>440.68399999999963</c:v>
                </c:pt>
                <c:pt idx="9">
                  <c:v>273.3565999999999</c:v>
                </c:pt>
                <c:pt idx="10">
                  <c:v>420.78939999999989</c:v>
                </c:pt>
                <c:pt idx="11">
                  <c:v>352.45060000000007</c:v>
                </c:pt>
                <c:pt idx="12">
                  <c:v>199.73279999999997</c:v>
                </c:pt>
                <c:pt idx="13">
                  <c:v>286.87279999999981</c:v>
                </c:pt>
                <c:pt idx="14">
                  <c:v>347.51679999999982</c:v>
                </c:pt>
                <c:pt idx="15">
                  <c:v>182.53509999999997</c:v>
                </c:pt>
                <c:pt idx="16">
                  <c:v>90.960699999999974</c:v>
                </c:pt>
                <c:pt idx="17">
                  <c:v>32.050800000000002</c:v>
                </c:pt>
                <c:pt idx="18">
                  <c:v>11.048400000000001</c:v>
                </c:pt>
                <c:pt idx="19">
                  <c:v>16.367999999999999</c:v>
                </c:pt>
                <c:pt idx="20">
                  <c:v>0</c:v>
                </c:pt>
                <c:pt idx="21">
                  <c:v>4.8</c:v>
                </c:pt>
                <c:pt idx="22">
                  <c:v>0.33500000000000002</c:v>
                </c:pt>
                <c:pt idx="23">
                  <c:v>0</c:v>
                </c:pt>
                <c:pt idx="24">
                  <c:v>0</c:v>
                </c:pt>
                <c:pt idx="25">
                  <c:v>4.37</c:v>
                </c:pt>
                <c:pt idx="26">
                  <c:v>0</c:v>
                </c:pt>
                <c:pt idx="27">
                  <c:v>3.2500000000000001E-2</c:v>
                </c:pt>
                <c:pt idx="28">
                  <c:v>3.2500000000000001E-2</c:v>
                </c:pt>
                <c:pt idx="29">
                  <c:v>32.64</c:v>
                </c:pt>
                <c:pt idx="30">
                  <c:v>64.88</c:v>
                </c:pt>
                <c:pt idx="31">
                  <c:v>92.251599999999996</c:v>
                </c:pt>
                <c:pt idx="32">
                  <c:v>119.50279999999998</c:v>
                </c:pt>
                <c:pt idx="33">
                  <c:v>220.0191999999999</c:v>
                </c:pt>
                <c:pt idx="34">
                  <c:v>411.5</c:v>
                </c:pt>
                <c:pt idx="35">
                  <c:v>422.25</c:v>
                </c:pt>
                <c:pt idx="36">
                  <c:v>359.25</c:v>
                </c:pt>
                <c:pt idx="37">
                  <c:v>582.75</c:v>
                </c:pt>
                <c:pt idx="38">
                  <c:v>433.5</c:v>
                </c:pt>
                <c:pt idx="39">
                  <c:v>200.68</c:v>
                </c:pt>
                <c:pt idx="40">
                  <c:v>283.61</c:v>
                </c:pt>
                <c:pt idx="41">
                  <c:v>231.73</c:v>
                </c:pt>
                <c:pt idx="42">
                  <c:v>334.83499999999998</c:v>
                </c:pt>
                <c:pt idx="43">
                  <c:v>202.09</c:v>
                </c:pt>
                <c:pt idx="44">
                  <c:v>127.5</c:v>
                </c:pt>
                <c:pt idx="45">
                  <c:v>141.68</c:v>
                </c:pt>
                <c:pt idx="46">
                  <c:v>248.85</c:v>
                </c:pt>
                <c:pt idx="47">
                  <c:v>130.66999999999999</c:v>
                </c:pt>
                <c:pt idx="48">
                  <c:v>400</c:v>
                </c:pt>
                <c:pt idx="49">
                  <c:v>400</c:v>
                </c:pt>
                <c:pt idx="50">
                  <c:v>66.5</c:v>
                </c:pt>
                <c:pt idx="51">
                  <c:v>73.097999999999999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79E-4072-BFC3-FD9668CABFE6}"/>
            </c:ext>
          </c:extLst>
        </c:ser>
        <c:ser>
          <c:idx val="6"/>
          <c:order val="6"/>
          <c:tx>
            <c:v>Kenya Green</c:v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2019'!$K$9:$K$60</c:f>
              <c:numCache>
                <c:formatCode>0</c:formatCode>
                <c:ptCount val="52"/>
                <c:pt idx="11">
                  <c:v>33.072000000000003</c:v>
                </c:pt>
                <c:pt idx="12">
                  <c:v>33.072000000000003</c:v>
                </c:pt>
                <c:pt idx="13">
                  <c:v>33.072000000000003</c:v>
                </c:pt>
                <c:pt idx="14">
                  <c:v>41.34</c:v>
                </c:pt>
                <c:pt idx="15">
                  <c:v>50</c:v>
                </c:pt>
                <c:pt idx="16">
                  <c:v>60</c:v>
                </c:pt>
                <c:pt idx="17">
                  <c:v>79.868880000000004</c:v>
                </c:pt>
                <c:pt idx="18">
                  <c:v>108.39348</c:v>
                </c:pt>
                <c:pt idx="19">
                  <c:v>119.80331999999999</c:v>
                </c:pt>
                <c:pt idx="20">
                  <c:v>125.50823999999999</c:v>
                </c:pt>
                <c:pt idx="21">
                  <c:v>148.32792000000001</c:v>
                </c:pt>
                <c:pt idx="22">
                  <c:v>142.62300000000002</c:v>
                </c:pt>
                <c:pt idx="23">
                  <c:v>125.50823999999999</c:v>
                </c:pt>
                <c:pt idx="24">
                  <c:v>136.91808</c:v>
                </c:pt>
                <c:pt idx="25">
                  <c:v>136.91808</c:v>
                </c:pt>
                <c:pt idx="26">
                  <c:v>119.80331999999999</c:v>
                </c:pt>
                <c:pt idx="27">
                  <c:v>102.68856000000001</c:v>
                </c:pt>
                <c:pt idx="28">
                  <c:v>74.163960000000003</c:v>
                </c:pt>
                <c:pt idx="29">
                  <c:v>57.049200000000006</c:v>
                </c:pt>
                <c:pt idx="30">
                  <c:v>75</c:v>
                </c:pt>
                <c:pt idx="31">
                  <c:v>34.229520000000001</c:v>
                </c:pt>
                <c:pt idx="32">
                  <c:v>51.344280000000005</c:v>
                </c:pt>
                <c:pt idx="33">
                  <c:v>50</c:v>
                </c:pt>
                <c:pt idx="34">
                  <c:v>50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26.5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79E-4072-BFC3-FD9668CABFE6}"/>
            </c:ext>
          </c:extLst>
        </c:ser>
        <c:ser>
          <c:idx val="7"/>
          <c:order val="7"/>
          <c:tx>
            <c:v>Kenya Hass</c:v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2019'!$L$9:$L$60</c:f>
              <c:numCache>
                <c:formatCode>0</c:formatCode>
                <c:ptCount val="52"/>
                <c:pt idx="11">
                  <c:v>62.400000000000006</c:v>
                </c:pt>
                <c:pt idx="12">
                  <c:v>62.400000000000006</c:v>
                </c:pt>
                <c:pt idx="13">
                  <c:v>62.400000000000006</c:v>
                </c:pt>
                <c:pt idx="14">
                  <c:v>78</c:v>
                </c:pt>
                <c:pt idx="15">
                  <c:v>39</c:v>
                </c:pt>
                <c:pt idx="16">
                  <c:v>39</c:v>
                </c:pt>
                <c:pt idx="17">
                  <c:v>150.696</c:v>
                </c:pt>
                <c:pt idx="18">
                  <c:v>107.64</c:v>
                </c:pt>
                <c:pt idx="19">
                  <c:v>86.111999999999995</c:v>
                </c:pt>
                <c:pt idx="20">
                  <c:v>64.584000000000003</c:v>
                </c:pt>
                <c:pt idx="21">
                  <c:v>96.876000000000005</c:v>
                </c:pt>
                <c:pt idx="22">
                  <c:v>43.055999999999997</c:v>
                </c:pt>
                <c:pt idx="23">
                  <c:v>53.82</c:v>
                </c:pt>
                <c:pt idx="24">
                  <c:v>129.16800000000001</c:v>
                </c:pt>
                <c:pt idx="25">
                  <c:v>129.16800000000001</c:v>
                </c:pt>
                <c:pt idx="26">
                  <c:v>150.696</c:v>
                </c:pt>
                <c:pt idx="27">
                  <c:v>161.45999999999998</c:v>
                </c:pt>
                <c:pt idx="28">
                  <c:v>204.51599999999999</c:v>
                </c:pt>
                <c:pt idx="29">
                  <c:v>226.04399999999995</c:v>
                </c:pt>
                <c:pt idx="30">
                  <c:v>236.80799999999996</c:v>
                </c:pt>
                <c:pt idx="31">
                  <c:v>279.86399999999998</c:v>
                </c:pt>
                <c:pt idx="32">
                  <c:v>269.10000000000002</c:v>
                </c:pt>
                <c:pt idx="33">
                  <c:v>236.80799999999996</c:v>
                </c:pt>
                <c:pt idx="34">
                  <c:v>258.33600000000001</c:v>
                </c:pt>
                <c:pt idx="35">
                  <c:v>258.33600000000001</c:v>
                </c:pt>
                <c:pt idx="36">
                  <c:v>226.04399999999995</c:v>
                </c:pt>
                <c:pt idx="37">
                  <c:v>193.75200000000001</c:v>
                </c:pt>
                <c:pt idx="38">
                  <c:v>139.93199999999999</c:v>
                </c:pt>
                <c:pt idx="39">
                  <c:v>50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79E-4072-BFC3-FD9668CABFE6}"/>
            </c:ext>
          </c:extLst>
        </c:ser>
        <c:ser>
          <c:idx val="8"/>
          <c:order val="8"/>
          <c:tx>
            <c:v>Argentina Green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2019'!$N$9:$N$60</c:f>
              <c:numCache>
                <c:formatCode>General</c:formatCode>
                <c:ptCount val="52"/>
                <c:pt idx="41" formatCode="0">
                  <c:v>5</c:v>
                </c:pt>
                <c:pt idx="42" formatCode="0">
                  <c:v>5</c:v>
                </c:pt>
                <c:pt idx="43" formatCode="0">
                  <c:v>5</c:v>
                </c:pt>
                <c:pt idx="44" formatCode="0">
                  <c:v>5</c:v>
                </c:pt>
                <c:pt idx="45" formatCode="0">
                  <c:v>5</c:v>
                </c:pt>
                <c:pt idx="46" formatCode="0">
                  <c:v>5</c:v>
                </c:pt>
                <c:pt idx="47" formatCode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79E-4072-BFC3-FD9668CABFE6}"/>
            </c:ext>
          </c:extLst>
        </c:ser>
        <c:ser>
          <c:idx val="9"/>
          <c:order val="9"/>
          <c:tx>
            <c:v>Argentina Hass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2019'!$O$9:$O$60</c:f>
              <c:numCache>
                <c:formatCode>General</c:formatCode>
                <c:ptCount val="52"/>
                <c:pt idx="41" formatCode="0">
                  <c:v>0</c:v>
                </c:pt>
                <c:pt idx="42" formatCode="0">
                  <c:v>0</c:v>
                </c:pt>
                <c:pt idx="43">
                  <c:v>0</c:v>
                </c:pt>
                <c:pt idx="44">
                  <c:v>0</c:v>
                </c:pt>
                <c:pt idx="45" formatCode="0">
                  <c:v>0</c:v>
                </c:pt>
                <c:pt idx="46" formatCode="0">
                  <c:v>0</c:v>
                </c:pt>
                <c:pt idx="47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79E-4072-BFC3-FD9668CABFE6}"/>
            </c:ext>
          </c:extLst>
        </c:ser>
        <c:ser>
          <c:idx val="10"/>
          <c:order val="10"/>
          <c:tx>
            <c:v>Peru Green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2019'!$Q$9:$Q$60</c:f>
              <c:numCache>
                <c:formatCode>General</c:formatCode>
                <c:ptCount val="52"/>
                <c:pt idx="0">
                  <c:v>12.75</c:v>
                </c:pt>
                <c:pt idx="1">
                  <c:v>31.75</c:v>
                </c:pt>
                <c:pt idx="2">
                  <c:v>14.5</c:v>
                </c:pt>
                <c:pt idx="3">
                  <c:v>0</c:v>
                </c:pt>
                <c:pt idx="4" formatCode="0">
                  <c:v>26.5</c:v>
                </c:pt>
                <c:pt idx="5" formatCode="0">
                  <c:v>31.75</c:v>
                </c:pt>
                <c:pt idx="6" formatCode="0">
                  <c:v>42.25</c:v>
                </c:pt>
                <c:pt idx="7" formatCode="0">
                  <c:v>68.75</c:v>
                </c:pt>
                <c:pt idx="8" formatCode="0">
                  <c:v>84.75</c:v>
                </c:pt>
                <c:pt idx="9" formatCode="0">
                  <c:v>105.5</c:v>
                </c:pt>
                <c:pt idx="10" formatCode="0">
                  <c:v>105.5</c:v>
                </c:pt>
                <c:pt idx="11" formatCode="0">
                  <c:v>103</c:v>
                </c:pt>
                <c:pt idx="12" formatCode="0">
                  <c:v>140</c:v>
                </c:pt>
                <c:pt idx="13" formatCode="0">
                  <c:v>153</c:v>
                </c:pt>
                <c:pt idx="14" formatCode="0">
                  <c:v>192.75</c:v>
                </c:pt>
                <c:pt idx="15" formatCode="0">
                  <c:v>221.75</c:v>
                </c:pt>
                <c:pt idx="16" formatCode="0">
                  <c:v>345.75</c:v>
                </c:pt>
                <c:pt idx="17" formatCode="0">
                  <c:v>353.75</c:v>
                </c:pt>
                <c:pt idx="18" formatCode="0">
                  <c:v>316.75</c:v>
                </c:pt>
                <c:pt idx="19" formatCode="0">
                  <c:v>269.25</c:v>
                </c:pt>
                <c:pt idx="20" formatCode="0">
                  <c:v>206</c:v>
                </c:pt>
                <c:pt idx="21" formatCode="0">
                  <c:v>116.25</c:v>
                </c:pt>
                <c:pt idx="22" formatCode="0">
                  <c:v>132</c:v>
                </c:pt>
                <c:pt idx="23" formatCode="0">
                  <c:v>63.25</c:v>
                </c:pt>
                <c:pt idx="24" formatCode="0">
                  <c:v>121.5</c:v>
                </c:pt>
                <c:pt idx="25" formatCode="0">
                  <c:v>63.25</c:v>
                </c:pt>
                <c:pt idx="26" formatCode="0">
                  <c:v>52.75</c:v>
                </c:pt>
                <c:pt idx="27" formatCode="0">
                  <c:v>68.5</c:v>
                </c:pt>
                <c:pt idx="28" formatCode="0">
                  <c:v>68.75</c:v>
                </c:pt>
                <c:pt idx="29" formatCode="0">
                  <c:v>52.75</c:v>
                </c:pt>
                <c:pt idx="30" formatCode="0">
                  <c:v>100.25</c:v>
                </c:pt>
                <c:pt idx="31" formatCode="0">
                  <c:v>97.75</c:v>
                </c:pt>
                <c:pt idx="32" formatCode="0">
                  <c:v>113.5</c:v>
                </c:pt>
                <c:pt idx="33" formatCode="0">
                  <c:v>100.25</c:v>
                </c:pt>
                <c:pt idx="34" formatCode="0">
                  <c:v>79.25</c:v>
                </c:pt>
                <c:pt idx="35" formatCode="0">
                  <c:v>55.5</c:v>
                </c:pt>
                <c:pt idx="36" formatCode="0">
                  <c:v>95</c:v>
                </c:pt>
                <c:pt idx="37" formatCode="0">
                  <c:v>68.75</c:v>
                </c:pt>
                <c:pt idx="38" formatCode="0">
                  <c:v>31.75</c:v>
                </c:pt>
                <c:pt idx="39" formatCode="0">
                  <c:v>42.25</c:v>
                </c:pt>
                <c:pt idx="40" formatCode="0">
                  <c:v>0</c:v>
                </c:pt>
                <c:pt idx="41" formatCode="0">
                  <c:v>0</c:v>
                </c:pt>
                <c:pt idx="42" formatCode="0">
                  <c:v>0</c:v>
                </c:pt>
                <c:pt idx="43" formatCode="0">
                  <c:v>0</c:v>
                </c:pt>
                <c:pt idx="44" formatCode="0">
                  <c:v>0</c:v>
                </c:pt>
                <c:pt idx="45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79E-4072-BFC3-FD9668CABFE6}"/>
            </c:ext>
          </c:extLst>
        </c:ser>
        <c:ser>
          <c:idx val="11"/>
          <c:order val="11"/>
          <c:tx>
            <c:v>Peru Hass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2019'!$R$9:$R$60</c:f>
              <c:numCache>
                <c:formatCode>General</c:formatCode>
                <c:ptCount val="52"/>
                <c:pt idx="0">
                  <c:v>0</c:v>
                </c:pt>
                <c:pt idx="1">
                  <c:v>1.5</c:v>
                </c:pt>
                <c:pt idx="2">
                  <c:v>0</c:v>
                </c:pt>
                <c:pt idx="3">
                  <c:v>0</c:v>
                </c:pt>
                <c:pt idx="4" formatCode="0">
                  <c:v>5.28</c:v>
                </c:pt>
                <c:pt idx="5" formatCode="0">
                  <c:v>0</c:v>
                </c:pt>
                <c:pt idx="6" formatCode="0">
                  <c:v>10.56</c:v>
                </c:pt>
                <c:pt idx="7" formatCode="0">
                  <c:v>15.84</c:v>
                </c:pt>
                <c:pt idx="8" formatCode="0">
                  <c:v>15.84</c:v>
                </c:pt>
                <c:pt idx="9" formatCode="0">
                  <c:v>10.56</c:v>
                </c:pt>
                <c:pt idx="10" formatCode="0">
                  <c:v>52.800000000000004</c:v>
                </c:pt>
                <c:pt idx="11" formatCode="0">
                  <c:v>95.04</c:v>
                </c:pt>
                <c:pt idx="12" formatCode="0">
                  <c:v>110.88000000000001</c:v>
                </c:pt>
                <c:pt idx="13" formatCode="0">
                  <c:v>279.84000000000003</c:v>
                </c:pt>
                <c:pt idx="14" formatCode="0">
                  <c:v>271.92</c:v>
                </c:pt>
                <c:pt idx="15" formatCode="0">
                  <c:v>776.95200000000011</c:v>
                </c:pt>
                <c:pt idx="16" formatCode="0">
                  <c:v>1140.8999999999999</c:v>
                </c:pt>
                <c:pt idx="17" formatCode="0">
                  <c:v>1703.6940000000004</c:v>
                </c:pt>
                <c:pt idx="18" formatCode="0">
                  <c:v>2084.4120000000007</c:v>
                </c:pt>
                <c:pt idx="19" formatCode="0">
                  <c:v>2307.36</c:v>
                </c:pt>
                <c:pt idx="20" formatCode="0">
                  <c:v>2075.04</c:v>
                </c:pt>
                <c:pt idx="21" formatCode="0">
                  <c:v>2415.6</c:v>
                </c:pt>
                <c:pt idx="22" formatCode="0">
                  <c:v>2125.2000000000003</c:v>
                </c:pt>
                <c:pt idx="23" formatCode="0">
                  <c:v>2035.5</c:v>
                </c:pt>
                <c:pt idx="24" formatCode="0">
                  <c:v>1752.96</c:v>
                </c:pt>
                <c:pt idx="25" formatCode="0">
                  <c:v>1536.48</c:v>
                </c:pt>
                <c:pt idx="26" formatCode="0">
                  <c:v>1502.1002173913043</c:v>
                </c:pt>
                <c:pt idx="27" formatCode="0">
                  <c:v>1547.04</c:v>
                </c:pt>
                <c:pt idx="28" formatCode="0">
                  <c:v>1692.24</c:v>
                </c:pt>
                <c:pt idx="29" formatCode="0">
                  <c:v>1694.88</c:v>
                </c:pt>
                <c:pt idx="30" formatCode="0">
                  <c:v>1861.3377391304348</c:v>
                </c:pt>
                <c:pt idx="31" formatCode="0">
                  <c:v>2091.8900869565218</c:v>
                </c:pt>
                <c:pt idx="32" formatCode="0">
                  <c:v>2046.424695652174</c:v>
                </c:pt>
                <c:pt idx="33" formatCode="0">
                  <c:v>1555.5568695652175</c:v>
                </c:pt>
                <c:pt idx="34" formatCode="0">
                  <c:v>1262.3561739130434</c:v>
                </c:pt>
                <c:pt idx="35" formatCode="0">
                  <c:v>1311.2994782608696</c:v>
                </c:pt>
                <c:pt idx="36" formatCode="0">
                  <c:v>1088.9655652173913</c:v>
                </c:pt>
                <c:pt idx="37" formatCode="0">
                  <c:v>859.29608695652178</c:v>
                </c:pt>
                <c:pt idx="38" formatCode="0">
                  <c:v>464.64000000000004</c:v>
                </c:pt>
                <c:pt idx="39" formatCode="0">
                  <c:v>364.25</c:v>
                </c:pt>
                <c:pt idx="40" formatCode="0">
                  <c:v>311.5</c:v>
                </c:pt>
                <c:pt idx="41" formatCode="0">
                  <c:v>232.25</c:v>
                </c:pt>
                <c:pt idx="42" formatCode="0">
                  <c:v>52.75</c:v>
                </c:pt>
                <c:pt idx="43" formatCode="0">
                  <c:v>0</c:v>
                </c:pt>
                <c:pt idx="44" formatCode="0">
                  <c:v>0</c:v>
                </c:pt>
                <c:pt idx="45" formatCode="0">
                  <c:v>0</c:v>
                </c:pt>
                <c:pt idx="46" formatCode="0">
                  <c:v>0</c:v>
                </c:pt>
                <c:pt idx="47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79E-4072-BFC3-FD9668CABFE6}"/>
            </c:ext>
          </c:extLst>
        </c:ser>
        <c:ser>
          <c:idx val="12"/>
          <c:order val="12"/>
          <c:tx>
            <c:v>Chile Hass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2019'!$U$9:$U$60</c:f>
              <c:numCache>
                <c:formatCode>0</c:formatCode>
                <c:ptCount val="52"/>
                <c:pt idx="0">
                  <c:v>941.45675000000006</c:v>
                </c:pt>
                <c:pt idx="1">
                  <c:v>945.83849999999984</c:v>
                </c:pt>
                <c:pt idx="2">
                  <c:v>763.31374999999991</c:v>
                </c:pt>
                <c:pt idx="3">
                  <c:v>908.75349999999992</c:v>
                </c:pt>
                <c:pt idx="4">
                  <c:v>677.62225000000001</c:v>
                </c:pt>
                <c:pt idx="5">
                  <c:v>765.55549999999994</c:v>
                </c:pt>
                <c:pt idx="6">
                  <c:v>751.94575000000009</c:v>
                </c:pt>
                <c:pt idx="7">
                  <c:v>615.73250000000007</c:v>
                </c:pt>
                <c:pt idx="8">
                  <c:v>416.15724999999998</c:v>
                </c:pt>
                <c:pt idx="9">
                  <c:v>323.97949999999997</c:v>
                </c:pt>
                <c:pt idx="10">
                  <c:v>243.05</c:v>
                </c:pt>
                <c:pt idx="11">
                  <c:v>171.11550000000003</c:v>
                </c:pt>
                <c:pt idx="12">
                  <c:v>236.74124999999998</c:v>
                </c:pt>
                <c:pt idx="13">
                  <c:v>153.39999999999998</c:v>
                </c:pt>
                <c:pt idx="14">
                  <c:v>112.5</c:v>
                </c:pt>
                <c:pt idx="15">
                  <c:v>27.52</c:v>
                </c:pt>
                <c:pt idx="16">
                  <c:v>165</c:v>
                </c:pt>
                <c:pt idx="17">
                  <c:v>49.68</c:v>
                </c:pt>
                <c:pt idx="18">
                  <c:v>16.567999999999998</c:v>
                </c:pt>
                <c:pt idx="19">
                  <c:v>16.567999999999998</c:v>
                </c:pt>
                <c:pt idx="20">
                  <c:v>11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32">
                  <c:v>6.0305</c:v>
                </c:pt>
                <c:pt idx="33">
                  <c:v>64.163250000000005</c:v>
                </c:pt>
                <c:pt idx="34">
                  <c:v>167.76574999999997</c:v>
                </c:pt>
                <c:pt idx="35">
                  <c:v>383.40824999999995</c:v>
                </c:pt>
                <c:pt idx="36">
                  <c:v>607.21375</c:v>
                </c:pt>
                <c:pt idx="37">
                  <c:v>840.88599999999997</c:v>
                </c:pt>
                <c:pt idx="38">
                  <c:v>1137.6785</c:v>
                </c:pt>
                <c:pt idx="39">
                  <c:v>1286.3862499999998</c:v>
                </c:pt>
                <c:pt idx="40">
                  <c:v>1490.4585</c:v>
                </c:pt>
                <c:pt idx="41">
                  <c:v>1086.885</c:v>
                </c:pt>
                <c:pt idx="42">
                  <c:v>604.43849999999998</c:v>
                </c:pt>
                <c:pt idx="43">
                  <c:v>1285.2417499999997</c:v>
                </c:pt>
                <c:pt idx="44">
                  <c:v>1445.25</c:v>
                </c:pt>
                <c:pt idx="45">
                  <c:v>1207.25</c:v>
                </c:pt>
                <c:pt idx="46">
                  <c:v>1155.5</c:v>
                </c:pt>
                <c:pt idx="47">
                  <c:v>1225.75</c:v>
                </c:pt>
                <c:pt idx="48">
                  <c:v>852.75</c:v>
                </c:pt>
                <c:pt idx="49">
                  <c:v>787</c:v>
                </c:pt>
                <c:pt idx="50">
                  <c:v>1049.5</c:v>
                </c:pt>
                <c:pt idx="51">
                  <c:v>858.75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79E-4072-BFC3-FD9668CABFE6}"/>
            </c:ext>
          </c:extLst>
        </c:ser>
        <c:ser>
          <c:idx val="13"/>
          <c:order val="13"/>
          <c:tx>
            <c:v>RSA Green</c:v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2019'!$W$9:$W$60</c:f>
              <c:numCache>
                <c:formatCode>0</c:formatCode>
                <c:ptCount val="52"/>
                <c:pt idx="10">
                  <c:v>0</c:v>
                </c:pt>
                <c:pt idx="11">
                  <c:v>31.48</c:v>
                </c:pt>
                <c:pt idx="12">
                  <c:v>74.992000000000004</c:v>
                </c:pt>
                <c:pt idx="13">
                  <c:v>140.19999999999999</c:v>
                </c:pt>
                <c:pt idx="14">
                  <c:v>262.03100000000001</c:v>
                </c:pt>
                <c:pt idx="15">
                  <c:v>300.62400000000002</c:v>
                </c:pt>
                <c:pt idx="16">
                  <c:v>263.63499999999999</c:v>
                </c:pt>
                <c:pt idx="17">
                  <c:v>309.32299999999998</c:v>
                </c:pt>
                <c:pt idx="18">
                  <c:v>291.56400000000002</c:v>
                </c:pt>
                <c:pt idx="19">
                  <c:v>265.94299999999998</c:v>
                </c:pt>
                <c:pt idx="20">
                  <c:v>165.27</c:v>
                </c:pt>
                <c:pt idx="21">
                  <c:v>222.024</c:v>
                </c:pt>
                <c:pt idx="22">
                  <c:v>256.34399999999999</c:v>
                </c:pt>
                <c:pt idx="23">
                  <c:v>247.36500000000001</c:v>
                </c:pt>
                <c:pt idx="24">
                  <c:v>176.352</c:v>
                </c:pt>
                <c:pt idx="25">
                  <c:v>246.048</c:v>
                </c:pt>
                <c:pt idx="26">
                  <c:v>201.96</c:v>
                </c:pt>
                <c:pt idx="27">
                  <c:v>242.08799999999999</c:v>
                </c:pt>
                <c:pt idx="28">
                  <c:v>153.648</c:v>
                </c:pt>
                <c:pt idx="29">
                  <c:v>184.8</c:v>
                </c:pt>
                <c:pt idx="30">
                  <c:v>248.42400000000001</c:v>
                </c:pt>
                <c:pt idx="31">
                  <c:v>182.42400000000001</c:v>
                </c:pt>
                <c:pt idx="32">
                  <c:v>107.44799999999999</c:v>
                </c:pt>
                <c:pt idx="33">
                  <c:v>169.75200000000001</c:v>
                </c:pt>
                <c:pt idx="34">
                  <c:v>147.31200000000001</c:v>
                </c:pt>
                <c:pt idx="35">
                  <c:v>179.78399999999999</c:v>
                </c:pt>
                <c:pt idx="36">
                  <c:v>75.504000000000005</c:v>
                </c:pt>
                <c:pt idx="37">
                  <c:v>39.6</c:v>
                </c:pt>
                <c:pt idx="38">
                  <c:v>31.943999999999999</c:v>
                </c:pt>
                <c:pt idx="39">
                  <c:v>35.331999999999994</c:v>
                </c:pt>
                <c:pt idx="40">
                  <c:v>16.372</c:v>
                </c:pt>
                <c:pt idx="41">
                  <c:v>10.56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79E-4072-BFC3-FD9668CABFE6}"/>
            </c:ext>
          </c:extLst>
        </c:ser>
        <c:ser>
          <c:idx val="14"/>
          <c:order val="14"/>
          <c:tx>
            <c:v>RSA Hass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2019'!$X$9:$X$60</c:f>
              <c:numCache>
                <c:formatCode>0</c:formatCode>
                <c:ptCount val="52"/>
                <c:pt idx="10">
                  <c:v>0</c:v>
                </c:pt>
                <c:pt idx="11">
                  <c:v>22.704000000000001</c:v>
                </c:pt>
                <c:pt idx="12">
                  <c:v>25.36</c:v>
                </c:pt>
                <c:pt idx="13">
                  <c:v>118.536</c:v>
                </c:pt>
                <c:pt idx="14">
                  <c:v>164.05199999999999</c:v>
                </c:pt>
                <c:pt idx="15">
                  <c:v>231.751</c:v>
                </c:pt>
                <c:pt idx="16">
                  <c:v>169.40299999999999</c:v>
                </c:pt>
                <c:pt idx="17">
                  <c:v>197.14699999999999</c:v>
                </c:pt>
                <c:pt idx="18">
                  <c:v>256.09999999999997</c:v>
                </c:pt>
                <c:pt idx="19">
                  <c:v>440.69400000000002</c:v>
                </c:pt>
                <c:pt idx="20">
                  <c:v>422.05799999999994</c:v>
                </c:pt>
                <c:pt idx="21">
                  <c:v>376.25</c:v>
                </c:pt>
                <c:pt idx="22">
                  <c:v>469.12200000000001</c:v>
                </c:pt>
                <c:pt idx="23">
                  <c:v>450.66200000000003</c:v>
                </c:pt>
                <c:pt idx="24">
                  <c:v>424.19200000000001</c:v>
                </c:pt>
                <c:pt idx="25">
                  <c:v>406.786</c:v>
                </c:pt>
                <c:pt idx="26">
                  <c:v>401.23</c:v>
                </c:pt>
                <c:pt idx="27">
                  <c:v>380.92700000000002</c:v>
                </c:pt>
                <c:pt idx="28">
                  <c:v>198.97000000000003</c:v>
                </c:pt>
                <c:pt idx="29">
                  <c:v>278.315</c:v>
                </c:pt>
                <c:pt idx="30">
                  <c:v>453.78899999999999</c:v>
                </c:pt>
                <c:pt idx="31">
                  <c:v>288.53100000000001</c:v>
                </c:pt>
                <c:pt idx="32">
                  <c:v>200.81</c:v>
                </c:pt>
                <c:pt idx="33">
                  <c:v>305.41899999999998</c:v>
                </c:pt>
                <c:pt idx="34">
                  <c:v>295.94400000000002</c:v>
                </c:pt>
                <c:pt idx="35">
                  <c:v>308.61500000000001</c:v>
                </c:pt>
                <c:pt idx="36">
                  <c:v>260.62299999999999</c:v>
                </c:pt>
                <c:pt idx="37">
                  <c:v>180.51499999999999</c:v>
                </c:pt>
                <c:pt idx="38">
                  <c:v>146.60100000000003</c:v>
                </c:pt>
                <c:pt idx="39">
                  <c:v>92.96</c:v>
                </c:pt>
                <c:pt idx="40">
                  <c:v>119.155</c:v>
                </c:pt>
                <c:pt idx="41">
                  <c:v>18.300000000000004</c:v>
                </c:pt>
                <c:pt idx="42">
                  <c:v>39.6</c:v>
                </c:pt>
                <c:pt idx="43">
                  <c:v>21.12</c:v>
                </c:pt>
                <c:pt idx="44">
                  <c:v>18.48</c:v>
                </c:pt>
                <c:pt idx="45">
                  <c:v>21.12</c:v>
                </c:pt>
                <c:pt idx="46">
                  <c:v>10.56</c:v>
                </c:pt>
                <c:pt idx="47">
                  <c:v>13.2</c:v>
                </c:pt>
                <c:pt idx="48">
                  <c:v>0</c:v>
                </c:pt>
                <c:pt idx="49">
                  <c:v>10.56</c:v>
                </c:pt>
                <c:pt idx="5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79E-4072-BFC3-FD9668CABFE6}"/>
            </c:ext>
          </c:extLst>
        </c:ser>
        <c:ser>
          <c:idx val="15"/>
          <c:order val="15"/>
          <c:tx>
            <c:v>Colombia Hass</c:v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2019'!$AA$9:$AA$60</c:f>
              <c:numCache>
                <c:formatCode>0</c:formatCode>
                <c:ptCount val="52"/>
                <c:pt idx="0">
                  <c:v>187.75</c:v>
                </c:pt>
                <c:pt idx="1">
                  <c:v>217.75</c:v>
                </c:pt>
                <c:pt idx="2">
                  <c:v>108.25</c:v>
                </c:pt>
                <c:pt idx="3">
                  <c:v>102.25</c:v>
                </c:pt>
                <c:pt idx="4">
                  <c:v>215.75</c:v>
                </c:pt>
                <c:pt idx="5">
                  <c:v>243.25</c:v>
                </c:pt>
                <c:pt idx="6">
                  <c:v>283.5</c:v>
                </c:pt>
                <c:pt idx="7">
                  <c:v>271.25</c:v>
                </c:pt>
                <c:pt idx="8">
                  <c:v>286</c:v>
                </c:pt>
                <c:pt idx="9">
                  <c:v>407.75</c:v>
                </c:pt>
                <c:pt idx="10">
                  <c:v>410.5</c:v>
                </c:pt>
                <c:pt idx="11">
                  <c:v>399</c:v>
                </c:pt>
                <c:pt idx="12">
                  <c:v>397.75</c:v>
                </c:pt>
                <c:pt idx="13">
                  <c:v>317.25</c:v>
                </c:pt>
                <c:pt idx="14">
                  <c:v>0</c:v>
                </c:pt>
                <c:pt idx="15">
                  <c:v>267</c:v>
                </c:pt>
                <c:pt idx="16">
                  <c:v>305.5</c:v>
                </c:pt>
                <c:pt idx="17">
                  <c:v>288.75</c:v>
                </c:pt>
                <c:pt idx="18">
                  <c:v>195.75</c:v>
                </c:pt>
                <c:pt idx="19">
                  <c:v>195.5</c:v>
                </c:pt>
                <c:pt idx="20">
                  <c:v>251</c:v>
                </c:pt>
                <c:pt idx="21">
                  <c:v>216.5</c:v>
                </c:pt>
                <c:pt idx="22">
                  <c:v>169</c:v>
                </c:pt>
                <c:pt idx="23">
                  <c:v>79</c:v>
                </c:pt>
                <c:pt idx="24">
                  <c:v>187.25</c:v>
                </c:pt>
                <c:pt idx="25">
                  <c:v>252.25</c:v>
                </c:pt>
                <c:pt idx="26">
                  <c:v>432.75</c:v>
                </c:pt>
                <c:pt idx="27">
                  <c:v>547.5</c:v>
                </c:pt>
                <c:pt idx="28">
                  <c:v>168.75</c:v>
                </c:pt>
                <c:pt idx="29">
                  <c:v>66.5</c:v>
                </c:pt>
                <c:pt idx="30">
                  <c:v>120</c:v>
                </c:pt>
                <c:pt idx="31">
                  <c:v>87</c:v>
                </c:pt>
                <c:pt idx="32">
                  <c:v>214.25</c:v>
                </c:pt>
                <c:pt idx="33">
                  <c:v>103.25</c:v>
                </c:pt>
                <c:pt idx="34">
                  <c:v>138.5</c:v>
                </c:pt>
                <c:pt idx="35">
                  <c:v>145.5</c:v>
                </c:pt>
                <c:pt idx="36">
                  <c:v>278.75</c:v>
                </c:pt>
                <c:pt idx="37">
                  <c:v>150</c:v>
                </c:pt>
                <c:pt idx="38">
                  <c:v>188.75</c:v>
                </c:pt>
                <c:pt idx="39">
                  <c:v>81</c:v>
                </c:pt>
                <c:pt idx="40">
                  <c:v>104.72</c:v>
                </c:pt>
                <c:pt idx="41">
                  <c:v>135.52000000000001</c:v>
                </c:pt>
                <c:pt idx="42">
                  <c:v>166.32</c:v>
                </c:pt>
                <c:pt idx="43">
                  <c:v>172.48000000000002</c:v>
                </c:pt>
                <c:pt idx="44">
                  <c:v>197.12</c:v>
                </c:pt>
                <c:pt idx="45">
                  <c:v>215.6</c:v>
                </c:pt>
                <c:pt idx="46">
                  <c:v>227.92000000000002</c:v>
                </c:pt>
                <c:pt idx="47">
                  <c:v>240.24</c:v>
                </c:pt>
                <c:pt idx="48">
                  <c:v>246.4</c:v>
                </c:pt>
                <c:pt idx="49">
                  <c:v>240.24</c:v>
                </c:pt>
                <c:pt idx="50">
                  <c:v>234.08</c:v>
                </c:pt>
                <c:pt idx="51">
                  <c:v>227.92000000000002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679E-4072-BFC3-FD9668CABFE6}"/>
            </c:ext>
          </c:extLst>
        </c:ser>
        <c:ser>
          <c:idx val="16"/>
          <c:order val="16"/>
          <c:tx>
            <c:v>Brazil Green</c:v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2019'!$AC$9:$AC$60</c:f>
              <c:numCache>
                <c:formatCode>0</c:formatCode>
                <c:ptCount val="52"/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679E-4072-BFC3-FD9668CABFE6}"/>
            </c:ext>
          </c:extLst>
        </c:ser>
        <c:ser>
          <c:idx val="17"/>
          <c:order val="17"/>
          <c:tx>
            <c:v>Brazil Hass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2019'!$AD$9:$AD$60</c:f>
              <c:numCache>
                <c:formatCode>0</c:formatCode>
                <c:ptCount val="52"/>
                <c:pt idx="11">
                  <c:v>0</c:v>
                </c:pt>
                <c:pt idx="12">
                  <c:v>5.28</c:v>
                </c:pt>
                <c:pt idx="13">
                  <c:v>58.080000000000005</c:v>
                </c:pt>
                <c:pt idx="14">
                  <c:v>184.8</c:v>
                </c:pt>
                <c:pt idx="15">
                  <c:v>211.20000000000002</c:v>
                </c:pt>
                <c:pt idx="16">
                  <c:v>211.20000000000002</c:v>
                </c:pt>
                <c:pt idx="17">
                  <c:v>211.20000000000002</c:v>
                </c:pt>
                <c:pt idx="18">
                  <c:v>211.20000000000002</c:v>
                </c:pt>
                <c:pt idx="19">
                  <c:v>211.20000000000002</c:v>
                </c:pt>
                <c:pt idx="20">
                  <c:v>184.8</c:v>
                </c:pt>
                <c:pt idx="21">
                  <c:v>184.8</c:v>
                </c:pt>
                <c:pt idx="22">
                  <c:v>184.8</c:v>
                </c:pt>
                <c:pt idx="23">
                  <c:v>26.400000000000002</c:v>
                </c:pt>
                <c:pt idx="24">
                  <c:v>26.400000000000002</c:v>
                </c:pt>
                <c:pt idx="25">
                  <c:v>26.400000000000002</c:v>
                </c:pt>
                <c:pt idx="26">
                  <c:v>26.400000000000002</c:v>
                </c:pt>
                <c:pt idx="27">
                  <c:v>26.400000000000002</c:v>
                </c:pt>
                <c:pt idx="28">
                  <c:v>26.400000000000002</c:v>
                </c:pt>
                <c:pt idx="29">
                  <c:v>26.400000000000002</c:v>
                </c:pt>
                <c:pt idx="30">
                  <c:v>26.400000000000002</c:v>
                </c:pt>
                <c:pt idx="31">
                  <c:v>26.400000000000002</c:v>
                </c:pt>
                <c:pt idx="32">
                  <c:v>26.400000000000002</c:v>
                </c:pt>
                <c:pt idx="33">
                  <c:v>26.400000000000002</c:v>
                </c:pt>
                <c:pt idx="34">
                  <c:v>26.400000000000002</c:v>
                </c:pt>
                <c:pt idx="35">
                  <c:v>26.400000000000002</c:v>
                </c:pt>
                <c:pt idx="36">
                  <c:v>26.400000000000002</c:v>
                </c:pt>
                <c:pt idx="37">
                  <c:v>26.400000000000002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79E-4072-BFC3-FD9668CABF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93151864"/>
        <c:axId val="193152256"/>
      </c:barChart>
      <c:catAx>
        <c:axId val="193151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Week on market</a:t>
                </a:r>
              </a:p>
            </c:rich>
          </c:tx>
          <c:layout>
            <c:manualLayout>
              <c:xMode val="edge"/>
              <c:yMode val="edge"/>
              <c:x val="0.47663251887328517"/>
              <c:y val="0.776141221220782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9315225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931522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4 kg Cartons ('000)</a:t>
                </a:r>
              </a:p>
            </c:rich>
          </c:tx>
          <c:layout>
            <c:manualLayout>
              <c:xMode val="edge"/>
              <c:yMode val="edge"/>
              <c:x val="1.443298969072165E-2"/>
              <c:y val="0.3003599010555335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93151864"/>
        <c:crosses val="autoZero"/>
        <c:crossBetween val="between"/>
      </c:valAx>
      <c:spPr>
        <a:noFill/>
        <a:ln w="12700">
          <a:solidFill>
            <a:srgbClr val="FFFF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61168384879725"/>
          <c:y val="0.82698118924286068"/>
          <c:w val="0.83745747760911315"/>
          <c:h val="0.1187052247965406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Comparison of 2018 and 2019 greenskin supply (updated 11/10/2019)</a:t>
            </a:r>
          </a:p>
        </c:rich>
      </c:tx>
      <c:layout>
        <c:manualLayout>
          <c:xMode val="edge"/>
          <c:yMode val="edge"/>
          <c:x val="0.30425299890948748"/>
          <c:y val="1.686124760720699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5423482370047252E-2"/>
          <c:y val="0.13338326130286346"/>
          <c:w val="0.90512540894220284"/>
          <c:h val="0.65369711904289185"/>
        </c:manualLayout>
      </c:layout>
      <c:areaChart>
        <c:grouping val="stacked"/>
        <c:varyColors val="0"/>
        <c:ser>
          <c:idx val="0"/>
          <c:order val="0"/>
          <c:tx>
            <c:v>2018</c:v>
          </c:tx>
          <c:spPr>
            <a:solidFill>
              <a:schemeClr val="accent2">
                <a:lumMod val="75000"/>
              </a:schemeClr>
            </a:solidFill>
          </c:spPr>
          <c:val>
            <c:numRef>
              <c:f>'Data 18'!$AH$5:$AH$56</c:f>
              <c:numCache>
                <c:formatCode>0</c:formatCode>
                <c:ptCount val="52"/>
                <c:pt idx="0">
                  <c:v>336.25</c:v>
                </c:pt>
                <c:pt idx="1">
                  <c:v>328.5</c:v>
                </c:pt>
                <c:pt idx="2">
                  <c:v>342</c:v>
                </c:pt>
                <c:pt idx="3">
                  <c:v>382</c:v>
                </c:pt>
                <c:pt idx="4">
                  <c:v>307.25</c:v>
                </c:pt>
                <c:pt idx="5">
                  <c:v>487.75</c:v>
                </c:pt>
                <c:pt idx="6">
                  <c:v>345.5</c:v>
                </c:pt>
                <c:pt idx="7">
                  <c:v>441.25</c:v>
                </c:pt>
                <c:pt idx="8">
                  <c:v>446.75</c:v>
                </c:pt>
                <c:pt idx="9">
                  <c:v>432</c:v>
                </c:pt>
                <c:pt idx="10">
                  <c:v>453.75</c:v>
                </c:pt>
                <c:pt idx="11">
                  <c:v>458.22424000000001</c:v>
                </c:pt>
                <c:pt idx="12">
                  <c:v>643.72824000000003</c:v>
                </c:pt>
                <c:pt idx="13">
                  <c:v>691.52624000000003</c:v>
                </c:pt>
                <c:pt idx="14">
                  <c:v>742.24880000000007</c:v>
                </c:pt>
                <c:pt idx="15">
                  <c:v>626.23800000000006</c:v>
                </c:pt>
                <c:pt idx="16">
                  <c:v>592.91200000000003</c:v>
                </c:pt>
                <c:pt idx="17">
                  <c:v>745.36073920000001</c:v>
                </c:pt>
                <c:pt idx="18">
                  <c:v>746.31800320000002</c:v>
                </c:pt>
                <c:pt idx="19">
                  <c:v>719.05410879999999</c:v>
                </c:pt>
                <c:pt idx="20">
                  <c:v>648.57316160000005</c:v>
                </c:pt>
                <c:pt idx="21">
                  <c:v>814.33737280000003</c:v>
                </c:pt>
                <c:pt idx="22">
                  <c:v>766.97032000000002</c:v>
                </c:pt>
                <c:pt idx="23">
                  <c:v>612.00716160000002</c:v>
                </c:pt>
                <c:pt idx="24">
                  <c:v>583.13926720000006</c:v>
                </c:pt>
                <c:pt idx="25">
                  <c:v>558.79726720000008</c:v>
                </c:pt>
                <c:pt idx="26">
                  <c:v>597.34210880000001</c:v>
                </c:pt>
                <c:pt idx="27">
                  <c:v>460.70295040000002</c:v>
                </c:pt>
                <c:pt idx="28">
                  <c:v>439.36968640000003</c:v>
                </c:pt>
                <c:pt idx="29">
                  <c:v>452.83252800000002</c:v>
                </c:pt>
                <c:pt idx="30">
                  <c:v>489.14</c:v>
                </c:pt>
                <c:pt idx="31">
                  <c:v>353.32231679999995</c:v>
                </c:pt>
                <c:pt idx="32">
                  <c:v>444.93347519999998</c:v>
                </c:pt>
                <c:pt idx="33">
                  <c:v>465.286</c:v>
                </c:pt>
                <c:pt idx="34">
                  <c:v>464.15</c:v>
                </c:pt>
                <c:pt idx="35">
                  <c:v>481.85399999999998</c:v>
                </c:pt>
                <c:pt idx="36">
                  <c:v>534.83400000000006</c:v>
                </c:pt>
                <c:pt idx="37">
                  <c:v>499.54599999999999</c:v>
                </c:pt>
                <c:pt idx="38">
                  <c:v>438.774</c:v>
                </c:pt>
                <c:pt idx="39">
                  <c:v>484.03999999999996</c:v>
                </c:pt>
                <c:pt idx="40">
                  <c:v>460.06</c:v>
                </c:pt>
                <c:pt idx="41">
                  <c:v>595.78399999999999</c:v>
                </c:pt>
                <c:pt idx="42">
                  <c:v>484.42774999999995</c:v>
                </c:pt>
                <c:pt idx="43">
                  <c:v>527.31724999999994</c:v>
                </c:pt>
                <c:pt idx="44">
                  <c:v>552.52499999999998</c:v>
                </c:pt>
                <c:pt idx="45">
                  <c:v>397.07500000000005</c:v>
                </c:pt>
                <c:pt idx="46">
                  <c:v>483.64375000000001</c:v>
                </c:pt>
                <c:pt idx="47">
                  <c:v>615.23125000000005</c:v>
                </c:pt>
                <c:pt idx="48">
                  <c:v>642.68124999999998</c:v>
                </c:pt>
                <c:pt idx="49">
                  <c:v>656.22500000000002</c:v>
                </c:pt>
                <c:pt idx="50">
                  <c:v>658.66875000000005</c:v>
                </c:pt>
                <c:pt idx="51">
                  <c:v>530.1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16-4276-AB9D-66D69882C6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343408"/>
        <c:axId val="193343800"/>
      </c:areaChart>
      <c:barChart>
        <c:barDir val="col"/>
        <c:grouping val="clustered"/>
        <c:varyColors val="0"/>
        <c:ser>
          <c:idx val="1"/>
          <c:order val="1"/>
          <c:tx>
            <c:v>2019</c:v>
          </c:tx>
          <c:spPr>
            <a:solidFill>
              <a:srgbClr val="00CCFF"/>
            </a:solidFill>
            <a:ln w="3175">
              <a:solidFill>
                <a:schemeClr val="tx1"/>
              </a:solidFill>
            </a:ln>
          </c:spPr>
          <c:invertIfNegative val="0"/>
          <c:val>
            <c:numRef>
              <c:f>'Data 2019'!$AF$9:$AF$60</c:f>
              <c:numCache>
                <c:formatCode>0</c:formatCode>
                <c:ptCount val="52"/>
                <c:pt idx="0">
                  <c:v>370.25</c:v>
                </c:pt>
                <c:pt idx="1">
                  <c:v>380.25</c:v>
                </c:pt>
                <c:pt idx="2">
                  <c:v>366.25</c:v>
                </c:pt>
                <c:pt idx="3">
                  <c:v>472.75</c:v>
                </c:pt>
                <c:pt idx="4">
                  <c:v>532.75</c:v>
                </c:pt>
                <c:pt idx="5">
                  <c:v>442</c:v>
                </c:pt>
                <c:pt idx="6">
                  <c:v>514.5</c:v>
                </c:pt>
                <c:pt idx="7">
                  <c:v>638</c:v>
                </c:pt>
                <c:pt idx="8">
                  <c:v>340.25</c:v>
                </c:pt>
                <c:pt idx="9">
                  <c:v>428</c:v>
                </c:pt>
                <c:pt idx="10">
                  <c:v>426.25</c:v>
                </c:pt>
                <c:pt idx="11">
                  <c:v>426.80200000000002</c:v>
                </c:pt>
                <c:pt idx="12">
                  <c:v>404.81400000000002</c:v>
                </c:pt>
                <c:pt idx="13">
                  <c:v>426.02199999999999</c:v>
                </c:pt>
                <c:pt idx="14">
                  <c:v>578.62100000000009</c:v>
                </c:pt>
                <c:pt idx="15">
                  <c:v>599.25400000000002</c:v>
                </c:pt>
                <c:pt idx="16">
                  <c:v>693.01</c:v>
                </c:pt>
                <c:pt idx="17">
                  <c:v>744.44187999999997</c:v>
                </c:pt>
                <c:pt idx="18">
                  <c:v>717.08248000000003</c:v>
                </c:pt>
                <c:pt idx="19">
                  <c:v>654.99631999999997</c:v>
                </c:pt>
                <c:pt idx="20">
                  <c:v>496.77823999999998</c:v>
                </c:pt>
                <c:pt idx="21">
                  <c:v>486.60192000000001</c:v>
                </c:pt>
                <c:pt idx="22">
                  <c:v>530.9670000000001</c:v>
                </c:pt>
                <c:pt idx="23">
                  <c:v>436.12324000000001</c:v>
                </c:pt>
                <c:pt idx="24">
                  <c:v>434.77008000000001</c:v>
                </c:pt>
                <c:pt idx="25">
                  <c:v>446.21608000000003</c:v>
                </c:pt>
                <c:pt idx="26">
                  <c:v>374.51332000000002</c:v>
                </c:pt>
                <c:pt idx="27">
                  <c:v>413.27656000000002</c:v>
                </c:pt>
                <c:pt idx="28">
                  <c:v>296.56196</c:v>
                </c:pt>
                <c:pt idx="29">
                  <c:v>294.5992</c:v>
                </c:pt>
                <c:pt idx="30">
                  <c:v>423.67399999999998</c:v>
                </c:pt>
                <c:pt idx="31">
                  <c:v>314.40352000000001</c:v>
                </c:pt>
                <c:pt idx="32">
                  <c:v>272.29228000000001</c:v>
                </c:pt>
                <c:pt idx="33">
                  <c:v>320.00200000000001</c:v>
                </c:pt>
                <c:pt idx="34">
                  <c:v>276.56200000000001</c:v>
                </c:pt>
                <c:pt idx="35">
                  <c:v>330.28399999999999</c:v>
                </c:pt>
                <c:pt idx="36">
                  <c:v>275.50400000000002</c:v>
                </c:pt>
                <c:pt idx="37">
                  <c:v>220.85</c:v>
                </c:pt>
                <c:pt idx="38">
                  <c:v>281.19400000000002</c:v>
                </c:pt>
                <c:pt idx="39">
                  <c:v>391.58199999999999</c:v>
                </c:pt>
                <c:pt idx="40">
                  <c:v>197.62200000000001</c:v>
                </c:pt>
                <c:pt idx="41">
                  <c:v>303.06</c:v>
                </c:pt>
                <c:pt idx="42">
                  <c:v>378.24374999999998</c:v>
                </c:pt>
                <c:pt idx="43">
                  <c:v>374.38124999999997</c:v>
                </c:pt>
                <c:pt idx="44">
                  <c:v>472.52499999999998</c:v>
                </c:pt>
                <c:pt idx="45">
                  <c:v>462.07500000000005</c:v>
                </c:pt>
                <c:pt idx="46">
                  <c:v>571.14374999999995</c:v>
                </c:pt>
                <c:pt idx="47">
                  <c:v>552.73125000000005</c:v>
                </c:pt>
                <c:pt idx="48">
                  <c:v>490.18124999999998</c:v>
                </c:pt>
                <c:pt idx="49">
                  <c:v>372.47500000000002</c:v>
                </c:pt>
                <c:pt idx="50">
                  <c:v>432.41874999999999</c:v>
                </c:pt>
                <c:pt idx="51">
                  <c:v>393.85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16-4276-AB9D-66D69882C6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193343408"/>
        <c:axId val="193343800"/>
      </c:barChart>
      <c:catAx>
        <c:axId val="193343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Week on market</a:t>
                </a:r>
              </a:p>
            </c:rich>
          </c:tx>
          <c:layout>
            <c:manualLayout>
              <c:xMode val="edge"/>
              <c:yMode val="edge"/>
              <c:x val="0.47328244274809161"/>
              <c:y val="0.85992299600682209"/>
            </c:manualLayout>
          </c:layout>
          <c:overlay val="0"/>
        </c:title>
        <c:numFmt formatCode="General" sourceLinked="1"/>
        <c:majorTickMark val="cross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933438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33438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4 kg cartons ('000)</a:t>
                </a:r>
              </a:p>
            </c:rich>
          </c:tx>
          <c:layout>
            <c:manualLayout>
              <c:xMode val="edge"/>
              <c:yMode val="edge"/>
              <c:x val="1.8538713195201745E-2"/>
              <c:y val="0.35992258749757444"/>
            </c:manualLayout>
          </c:layout>
          <c:overlay val="0"/>
        </c:title>
        <c:numFmt formatCode="0" sourceLinked="1"/>
        <c:majorTickMark val="cross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933434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8455107233733186"/>
          <c:y val="0.91462692163479564"/>
          <c:w val="0.16068911233424066"/>
          <c:h val="4.4262589744375358E-2"/>
        </c:manualLayout>
      </c:layout>
      <c:overlay val="0"/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Comparison of 2018 and 2019 Hass supply (updated 11/10/2019)</a:t>
            </a:r>
          </a:p>
        </c:rich>
      </c:tx>
      <c:layout>
        <c:manualLayout>
          <c:xMode val="edge"/>
          <c:yMode val="edge"/>
          <c:x val="0.33878029952138333"/>
          <c:y val="1.56213775341872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721224389434985E-2"/>
          <c:y val="0.12491901926893284"/>
          <c:w val="0.8997830922597233"/>
          <c:h val="0.65825242718446597"/>
        </c:manualLayout>
      </c:layout>
      <c:areaChart>
        <c:grouping val="stacked"/>
        <c:varyColors val="0"/>
        <c:ser>
          <c:idx val="1"/>
          <c:order val="0"/>
          <c:tx>
            <c:v>2018</c:v>
          </c:tx>
          <c:spPr>
            <a:solidFill>
              <a:schemeClr val="accent2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'Data 18'!$AI$5:$AI$56</c:f>
              <c:numCache>
                <c:formatCode>0</c:formatCode>
                <c:ptCount val="52"/>
                <c:pt idx="0">
                  <c:v>1987.1811499999997</c:v>
                </c:pt>
                <c:pt idx="1">
                  <c:v>1657.59465</c:v>
                </c:pt>
                <c:pt idx="2">
                  <c:v>1863.4998499999999</c:v>
                </c:pt>
                <c:pt idx="3">
                  <c:v>1871.8314499999997</c:v>
                </c:pt>
                <c:pt idx="4">
                  <c:v>1891.2777999999998</c:v>
                </c:pt>
                <c:pt idx="5">
                  <c:v>1664.1542499999996</c:v>
                </c:pt>
                <c:pt idx="6">
                  <c:v>2239.0228999999995</c:v>
                </c:pt>
                <c:pt idx="7">
                  <c:v>1809.4779500000002</c:v>
                </c:pt>
                <c:pt idx="8">
                  <c:v>1554.3683000000001</c:v>
                </c:pt>
                <c:pt idx="9">
                  <c:v>1347.6192500000002</c:v>
                </c:pt>
                <c:pt idx="10">
                  <c:v>1383.2912999999999</c:v>
                </c:pt>
                <c:pt idx="11">
                  <c:v>1770.2257499999996</c:v>
                </c:pt>
                <c:pt idx="12">
                  <c:v>2080.1729999999998</c:v>
                </c:pt>
                <c:pt idx="13">
                  <c:v>1727.5485000000001</c:v>
                </c:pt>
                <c:pt idx="14">
                  <c:v>2114.2445000000002</c:v>
                </c:pt>
                <c:pt idx="15">
                  <c:v>1893.8777500000001</c:v>
                </c:pt>
                <c:pt idx="16">
                  <c:v>1763.0342499999999</c:v>
                </c:pt>
                <c:pt idx="17">
                  <c:v>2403.7066399999999</c:v>
                </c:pt>
                <c:pt idx="18">
                  <c:v>2783.17985</c:v>
                </c:pt>
                <c:pt idx="19">
                  <c:v>3226.5083299999992</c:v>
                </c:pt>
                <c:pt idx="20">
                  <c:v>2537.4371401843314</c:v>
                </c:pt>
                <c:pt idx="21">
                  <c:v>3305.7563598156676</c:v>
                </c:pt>
                <c:pt idx="22">
                  <c:v>3265.8365469124428</c:v>
                </c:pt>
                <c:pt idx="23">
                  <c:v>3638.2498527649773</c:v>
                </c:pt>
                <c:pt idx="24">
                  <c:v>3320.8177273732713</c:v>
                </c:pt>
                <c:pt idx="25">
                  <c:v>3675.5206064055296</c:v>
                </c:pt>
                <c:pt idx="26">
                  <c:v>3753.8239015207378</c:v>
                </c:pt>
                <c:pt idx="27">
                  <c:v>2957.9952499999999</c:v>
                </c:pt>
                <c:pt idx="28">
                  <c:v>3506.7477400000002</c:v>
                </c:pt>
                <c:pt idx="29">
                  <c:v>2661.1634099999997</c:v>
                </c:pt>
                <c:pt idx="30">
                  <c:v>2675.2012199999999</c:v>
                </c:pt>
                <c:pt idx="31">
                  <c:v>2694.9126100000003</c:v>
                </c:pt>
                <c:pt idx="32">
                  <c:v>3135.1486500000001</c:v>
                </c:pt>
                <c:pt idx="33">
                  <c:v>2988.5903699999999</c:v>
                </c:pt>
                <c:pt idx="34">
                  <c:v>3044.27234</c:v>
                </c:pt>
                <c:pt idx="35">
                  <c:v>3452.7351900000003</c:v>
                </c:pt>
                <c:pt idx="36">
                  <c:v>3486.2457099999992</c:v>
                </c:pt>
                <c:pt idx="37">
                  <c:v>3101.5017799999996</c:v>
                </c:pt>
                <c:pt idx="38">
                  <c:v>3573.3537799999999</c:v>
                </c:pt>
                <c:pt idx="39">
                  <c:v>2848.1960000000004</c:v>
                </c:pt>
                <c:pt idx="40">
                  <c:v>2583.6439999999998</c:v>
                </c:pt>
                <c:pt idx="41">
                  <c:v>2954.9760000000001</c:v>
                </c:pt>
                <c:pt idx="42">
                  <c:v>1861.72975</c:v>
                </c:pt>
                <c:pt idx="43">
                  <c:v>1815.8867500000001</c:v>
                </c:pt>
                <c:pt idx="44">
                  <c:v>1993.3395</c:v>
                </c:pt>
                <c:pt idx="45">
                  <c:v>1935.8984999999998</c:v>
                </c:pt>
                <c:pt idx="46">
                  <c:v>1744.9860000000001</c:v>
                </c:pt>
                <c:pt idx="47">
                  <c:v>2210.66075</c:v>
                </c:pt>
                <c:pt idx="48">
                  <c:v>1937.9750000000001</c:v>
                </c:pt>
                <c:pt idx="49">
                  <c:v>1568.9712500000001</c:v>
                </c:pt>
                <c:pt idx="50">
                  <c:v>2081.578</c:v>
                </c:pt>
                <c:pt idx="51">
                  <c:v>2153.00734375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3D-4DF6-9BCC-505B35183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344976"/>
        <c:axId val="193345368"/>
      </c:areaChart>
      <c:barChart>
        <c:barDir val="col"/>
        <c:grouping val="clustered"/>
        <c:varyColors val="0"/>
        <c:ser>
          <c:idx val="0"/>
          <c:order val="1"/>
          <c:tx>
            <c:v>2019</c:v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2019'!$AG$9:$AG$60</c:f>
              <c:numCache>
                <c:formatCode>0</c:formatCode>
                <c:ptCount val="52"/>
                <c:pt idx="0">
                  <c:v>1892.3265500000002</c:v>
                </c:pt>
                <c:pt idx="1">
                  <c:v>2082.1022499999999</c:v>
                </c:pt>
                <c:pt idx="2">
                  <c:v>2180.5133999999998</c:v>
                </c:pt>
                <c:pt idx="3">
                  <c:v>2271.5396000000001</c:v>
                </c:pt>
                <c:pt idx="4">
                  <c:v>2148.8588500000001</c:v>
                </c:pt>
                <c:pt idx="5">
                  <c:v>2171.7730999999999</c:v>
                </c:pt>
                <c:pt idx="6">
                  <c:v>2229.5845499999996</c:v>
                </c:pt>
                <c:pt idx="7">
                  <c:v>1961.8025999999998</c:v>
                </c:pt>
                <c:pt idx="8">
                  <c:v>2183.9312499999996</c:v>
                </c:pt>
                <c:pt idx="9">
                  <c:v>2095.3960999999999</c:v>
                </c:pt>
                <c:pt idx="10">
                  <c:v>2232.6394</c:v>
                </c:pt>
                <c:pt idx="11">
                  <c:v>2383.9601000000002</c:v>
                </c:pt>
                <c:pt idx="12">
                  <c:v>2345.3940500000003</c:v>
                </c:pt>
                <c:pt idx="13">
                  <c:v>2782.6288</c:v>
                </c:pt>
                <c:pt idx="14">
                  <c:v>1936.2887999999998</c:v>
                </c:pt>
                <c:pt idx="15">
                  <c:v>2499.7080999999998</c:v>
                </c:pt>
                <c:pt idx="16">
                  <c:v>2973.0886999999993</c:v>
                </c:pt>
                <c:pt idx="17">
                  <c:v>3256.3427999999999</c:v>
                </c:pt>
                <c:pt idx="18">
                  <c:v>3057.8434000000007</c:v>
                </c:pt>
                <c:pt idx="19">
                  <c:v>3401.482</c:v>
                </c:pt>
                <c:pt idx="20">
                  <c:v>3008.482</c:v>
                </c:pt>
                <c:pt idx="21">
                  <c:v>3294.826</c:v>
                </c:pt>
                <c:pt idx="22">
                  <c:v>2991.5130000000004</c:v>
                </c:pt>
                <c:pt idx="23">
                  <c:v>2645.3820000000001</c:v>
                </c:pt>
                <c:pt idx="24">
                  <c:v>2519.9700000000003</c:v>
                </c:pt>
                <c:pt idx="25">
                  <c:v>2355.4540000000002</c:v>
                </c:pt>
                <c:pt idx="26">
                  <c:v>2513.1762173913044</c:v>
                </c:pt>
                <c:pt idx="27">
                  <c:v>2663.3595</c:v>
                </c:pt>
                <c:pt idx="28">
                  <c:v>2290.9085</c:v>
                </c:pt>
                <c:pt idx="29">
                  <c:v>2324.779</c:v>
                </c:pt>
                <c:pt idx="30">
                  <c:v>2763.2147391304347</c:v>
                </c:pt>
                <c:pt idx="31">
                  <c:v>2865.936686956522</c:v>
                </c:pt>
                <c:pt idx="32">
                  <c:v>2882.5179956521738</c:v>
                </c:pt>
                <c:pt idx="33">
                  <c:v>2511.6163195652175</c:v>
                </c:pt>
                <c:pt idx="34">
                  <c:v>2560.8019239130435</c:v>
                </c:pt>
                <c:pt idx="35">
                  <c:v>2855.8087282608699</c:v>
                </c:pt>
                <c:pt idx="36">
                  <c:v>2847.2463152173914</c:v>
                </c:pt>
                <c:pt idx="37">
                  <c:v>2833.5990869565217</c:v>
                </c:pt>
                <c:pt idx="38">
                  <c:v>2511.1015000000002</c:v>
                </c:pt>
                <c:pt idx="39">
                  <c:v>2075.2762499999999</c:v>
                </c:pt>
                <c:pt idx="40">
                  <c:v>2309.4434999999999</c:v>
                </c:pt>
                <c:pt idx="41">
                  <c:v>1704.6849999999999</c:v>
                </c:pt>
                <c:pt idx="42">
                  <c:v>1198.2622499999998</c:v>
                </c:pt>
                <c:pt idx="43">
                  <c:v>1683.8004999999996</c:v>
                </c:pt>
                <c:pt idx="44">
                  <c:v>1883.1875</c:v>
                </c:pt>
                <c:pt idx="45">
                  <c:v>1817.9624999999999</c:v>
                </c:pt>
                <c:pt idx="46">
                  <c:v>1879.33</c:v>
                </c:pt>
                <c:pt idx="47">
                  <c:v>1887.47875</c:v>
                </c:pt>
                <c:pt idx="48">
                  <c:v>1882.2750000000001</c:v>
                </c:pt>
                <c:pt idx="49">
                  <c:v>1943.03125</c:v>
                </c:pt>
                <c:pt idx="50">
                  <c:v>2077.48</c:v>
                </c:pt>
                <c:pt idx="51">
                  <c:v>2087.0703437499997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3D-4DF6-9BCC-505B35183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193345760"/>
        <c:axId val="193792224"/>
      </c:barChart>
      <c:catAx>
        <c:axId val="193344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Week on market</a:t>
                </a:r>
              </a:p>
            </c:rich>
          </c:tx>
          <c:layout>
            <c:manualLayout>
              <c:xMode val="edge"/>
              <c:yMode val="edge"/>
              <c:x val="0.48366058817811169"/>
              <c:y val="0.864077669902912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933453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3345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4 kg cartons ('000)</a:t>
                </a:r>
              </a:p>
            </c:rich>
          </c:tx>
          <c:layout>
            <c:manualLayout>
              <c:xMode val="edge"/>
              <c:yMode val="edge"/>
              <c:x val="9.44081336238199E-3"/>
              <c:y val="0.2990291262135922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93344976"/>
        <c:crosses val="autoZero"/>
        <c:crossBetween val="between"/>
      </c:valAx>
      <c:catAx>
        <c:axId val="193345760"/>
        <c:scaling>
          <c:orientation val="minMax"/>
        </c:scaling>
        <c:delete val="1"/>
        <c:axPos val="b"/>
        <c:majorTickMark val="out"/>
        <c:minorTickMark val="none"/>
        <c:tickLblPos val="nextTo"/>
        <c:crossAx val="193792224"/>
        <c:crosses val="autoZero"/>
        <c:auto val="0"/>
        <c:lblAlgn val="ctr"/>
        <c:lblOffset val="100"/>
        <c:noMultiLvlLbl val="0"/>
      </c:catAx>
      <c:valAx>
        <c:axId val="193792224"/>
        <c:scaling>
          <c:orientation val="minMax"/>
        </c:scaling>
        <c:delete val="1"/>
        <c:axPos val="l"/>
        <c:numFmt formatCode="0" sourceLinked="1"/>
        <c:majorTickMark val="out"/>
        <c:minorTickMark val="none"/>
        <c:tickLblPos val="nextTo"/>
        <c:crossAx val="1933457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5606436450345661"/>
          <c:y val="0.92229493827342879"/>
          <c:w val="0.23130004174314811"/>
          <c:h val="4.660194174757281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l-N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l-NL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6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Comparison of 2018 and 2019 total avocado supply to the EU (updated 11/10/2019)</a:t>
            </a:r>
          </a:p>
        </c:rich>
      </c:tx>
      <c:layout>
        <c:manualLayout>
          <c:xMode val="edge"/>
          <c:yMode val="edge"/>
          <c:x val="0.17410239933283639"/>
          <c:y val="2.69212696727515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491838955386291E-2"/>
          <c:y val="0.13445417637402066"/>
          <c:w val="0.89880352434048794"/>
          <c:h val="0.66666792837771083"/>
        </c:manualLayout>
      </c:layout>
      <c:areaChart>
        <c:grouping val="stacked"/>
        <c:varyColors val="0"/>
        <c:ser>
          <c:idx val="1"/>
          <c:order val="0"/>
          <c:tx>
            <c:v>2018</c:v>
          </c:tx>
          <c:spPr>
            <a:solidFill>
              <a:schemeClr val="accent2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'Data 18'!$AJ$5:$AJ$56</c:f>
              <c:numCache>
                <c:formatCode>0</c:formatCode>
                <c:ptCount val="52"/>
                <c:pt idx="0">
                  <c:v>2323.4311499999994</c:v>
                </c:pt>
                <c:pt idx="1">
                  <c:v>1986.09465</c:v>
                </c:pt>
                <c:pt idx="2">
                  <c:v>2205.4998500000002</c:v>
                </c:pt>
                <c:pt idx="3">
                  <c:v>2253.8314499999997</c:v>
                </c:pt>
                <c:pt idx="4">
                  <c:v>2198.5277999999998</c:v>
                </c:pt>
                <c:pt idx="5">
                  <c:v>2151.9042499999996</c:v>
                </c:pt>
                <c:pt idx="6">
                  <c:v>2584.5228999999995</c:v>
                </c:pt>
                <c:pt idx="7">
                  <c:v>2250.7279500000004</c:v>
                </c:pt>
                <c:pt idx="8">
                  <c:v>2001.1183000000001</c:v>
                </c:pt>
                <c:pt idx="9">
                  <c:v>1779.6192500000002</c:v>
                </c:pt>
                <c:pt idx="10">
                  <c:v>1837.0412999999999</c:v>
                </c:pt>
                <c:pt idx="11">
                  <c:v>2228.4499899999996</c:v>
                </c:pt>
                <c:pt idx="12">
                  <c:v>2723.9012399999997</c:v>
                </c:pt>
                <c:pt idx="13">
                  <c:v>2419.07474</c:v>
                </c:pt>
                <c:pt idx="14">
                  <c:v>2856.4933000000001</c:v>
                </c:pt>
                <c:pt idx="15">
                  <c:v>2520.1157499999999</c:v>
                </c:pt>
                <c:pt idx="16">
                  <c:v>2355.94625</c:v>
                </c:pt>
                <c:pt idx="17">
                  <c:v>3149.0673791999998</c:v>
                </c:pt>
                <c:pt idx="18">
                  <c:v>3529.4978532</c:v>
                </c:pt>
                <c:pt idx="19">
                  <c:v>3945.5624387999992</c:v>
                </c:pt>
                <c:pt idx="20">
                  <c:v>3186.0103017843312</c:v>
                </c:pt>
                <c:pt idx="21">
                  <c:v>4120.0937326156672</c:v>
                </c:pt>
                <c:pt idx="22">
                  <c:v>4032.8068669124427</c:v>
                </c:pt>
                <c:pt idx="23">
                  <c:v>4250.2570143649773</c:v>
                </c:pt>
                <c:pt idx="24">
                  <c:v>3903.9569945732715</c:v>
                </c:pt>
                <c:pt idx="25">
                  <c:v>4234.3178736055297</c:v>
                </c:pt>
                <c:pt idx="26">
                  <c:v>4351.1660103207378</c:v>
                </c:pt>
                <c:pt idx="27">
                  <c:v>3418.6982004000001</c:v>
                </c:pt>
                <c:pt idx="28">
                  <c:v>3946.1174264000001</c:v>
                </c:pt>
                <c:pt idx="29">
                  <c:v>3113.9959379999996</c:v>
                </c:pt>
                <c:pt idx="30">
                  <c:v>3164.3412199999998</c:v>
                </c:pt>
                <c:pt idx="31">
                  <c:v>3048.2349268000003</c:v>
                </c:pt>
                <c:pt idx="32">
                  <c:v>3580.0821252000001</c:v>
                </c:pt>
                <c:pt idx="33">
                  <c:v>3453.87637</c:v>
                </c:pt>
                <c:pt idx="34">
                  <c:v>3508.4223400000001</c:v>
                </c:pt>
                <c:pt idx="35">
                  <c:v>3934.5891900000001</c:v>
                </c:pt>
                <c:pt idx="36">
                  <c:v>4021.0797099999991</c:v>
                </c:pt>
                <c:pt idx="37">
                  <c:v>3601.0477799999994</c:v>
                </c:pt>
                <c:pt idx="38">
                  <c:v>4012.1277799999998</c:v>
                </c:pt>
                <c:pt idx="39">
                  <c:v>3332.2360000000003</c:v>
                </c:pt>
                <c:pt idx="40">
                  <c:v>3043.7039999999997</c:v>
                </c:pt>
                <c:pt idx="41">
                  <c:v>3550.76</c:v>
                </c:pt>
                <c:pt idx="42">
                  <c:v>2346.1574999999998</c:v>
                </c:pt>
                <c:pt idx="43">
                  <c:v>2343.2040000000002</c:v>
                </c:pt>
                <c:pt idx="44">
                  <c:v>2545.8645000000001</c:v>
                </c:pt>
                <c:pt idx="45">
                  <c:v>2332.9735000000001</c:v>
                </c:pt>
                <c:pt idx="46">
                  <c:v>2228.6297500000001</c:v>
                </c:pt>
                <c:pt idx="47">
                  <c:v>2825.8919999999998</c:v>
                </c:pt>
                <c:pt idx="48">
                  <c:v>2580.65625</c:v>
                </c:pt>
                <c:pt idx="49">
                  <c:v>2225.19625</c:v>
                </c:pt>
                <c:pt idx="50">
                  <c:v>2740.2467500000002</c:v>
                </c:pt>
                <c:pt idx="51">
                  <c:v>2683.1073437499999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E8-4936-B657-5EBD6AE82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344584"/>
        <c:axId val="193342232"/>
      </c:areaChart>
      <c:barChart>
        <c:barDir val="col"/>
        <c:grouping val="clustered"/>
        <c:varyColors val="0"/>
        <c:ser>
          <c:idx val="0"/>
          <c:order val="1"/>
          <c:tx>
            <c:v>2019</c:v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2019'!$AH$9:$AH$60</c:f>
              <c:numCache>
                <c:formatCode>0</c:formatCode>
                <c:ptCount val="52"/>
                <c:pt idx="0">
                  <c:v>2262.5765500000002</c:v>
                </c:pt>
                <c:pt idx="1">
                  <c:v>2462.3522499999999</c:v>
                </c:pt>
                <c:pt idx="2">
                  <c:v>2546.7633999999998</c:v>
                </c:pt>
                <c:pt idx="3">
                  <c:v>2744.2896000000001</c:v>
                </c:pt>
                <c:pt idx="4">
                  <c:v>2681.6088500000001</c:v>
                </c:pt>
                <c:pt idx="5">
                  <c:v>2613.7730999999999</c:v>
                </c:pt>
                <c:pt idx="6">
                  <c:v>2744.0845499999996</c:v>
                </c:pt>
                <c:pt idx="7">
                  <c:v>2599.8026</c:v>
                </c:pt>
                <c:pt idx="8">
                  <c:v>2524.1812499999996</c:v>
                </c:pt>
                <c:pt idx="9">
                  <c:v>2523.3960999999999</c:v>
                </c:pt>
                <c:pt idx="10">
                  <c:v>2658.8894</c:v>
                </c:pt>
                <c:pt idx="11">
                  <c:v>2810.7621000000004</c:v>
                </c:pt>
                <c:pt idx="12">
                  <c:v>2750.2080500000002</c:v>
                </c:pt>
                <c:pt idx="13">
                  <c:v>3208.6507999999999</c:v>
                </c:pt>
                <c:pt idx="14">
                  <c:v>2514.9097999999999</c:v>
                </c:pt>
                <c:pt idx="15">
                  <c:v>3098.9620999999997</c:v>
                </c:pt>
                <c:pt idx="16">
                  <c:v>3666.0986999999996</c:v>
                </c:pt>
                <c:pt idx="17">
                  <c:v>4000.7846799999998</c:v>
                </c:pt>
                <c:pt idx="18">
                  <c:v>3774.9258800000007</c:v>
                </c:pt>
                <c:pt idx="19">
                  <c:v>4056.4783200000002</c:v>
                </c:pt>
                <c:pt idx="20">
                  <c:v>3505.2602400000001</c:v>
                </c:pt>
                <c:pt idx="21">
                  <c:v>3781.4279200000001</c:v>
                </c:pt>
                <c:pt idx="22">
                  <c:v>3522.4800000000005</c:v>
                </c:pt>
                <c:pt idx="23">
                  <c:v>3081.50524</c:v>
                </c:pt>
                <c:pt idx="24">
                  <c:v>2954.7400800000005</c:v>
                </c:pt>
                <c:pt idx="25">
                  <c:v>2801.6700800000003</c:v>
                </c:pt>
                <c:pt idx="26">
                  <c:v>2887.6895373913044</c:v>
                </c:pt>
                <c:pt idx="27">
                  <c:v>3076.6360599999998</c:v>
                </c:pt>
                <c:pt idx="28">
                  <c:v>2587.47046</c:v>
                </c:pt>
                <c:pt idx="29">
                  <c:v>2619.3782000000001</c:v>
                </c:pt>
                <c:pt idx="30">
                  <c:v>3186.8887391304347</c:v>
                </c:pt>
                <c:pt idx="31">
                  <c:v>3180.3402069565218</c:v>
                </c:pt>
                <c:pt idx="32">
                  <c:v>3154.8102756521739</c:v>
                </c:pt>
                <c:pt idx="33">
                  <c:v>2831.6183195652175</c:v>
                </c:pt>
                <c:pt idx="34">
                  <c:v>2837.3639239130434</c:v>
                </c:pt>
                <c:pt idx="35">
                  <c:v>3186.09272826087</c:v>
                </c:pt>
                <c:pt idx="36">
                  <c:v>3122.7503152173913</c:v>
                </c:pt>
                <c:pt idx="37">
                  <c:v>3054.4490869565216</c:v>
                </c:pt>
                <c:pt idx="38">
                  <c:v>2792.2955000000002</c:v>
                </c:pt>
                <c:pt idx="39">
                  <c:v>2466.8582499999998</c:v>
                </c:pt>
                <c:pt idx="40">
                  <c:v>2507.0654999999997</c:v>
                </c:pt>
                <c:pt idx="41">
                  <c:v>2007.7449999999999</c:v>
                </c:pt>
                <c:pt idx="42">
                  <c:v>1576.5059999999999</c:v>
                </c:pt>
                <c:pt idx="43">
                  <c:v>2058.1817499999997</c:v>
                </c:pt>
                <c:pt idx="44">
                  <c:v>2355.7125000000001</c:v>
                </c:pt>
                <c:pt idx="45">
                  <c:v>2280.0374999999999</c:v>
                </c:pt>
                <c:pt idx="46">
                  <c:v>2450.4737500000001</c:v>
                </c:pt>
                <c:pt idx="47">
                  <c:v>2440.21</c:v>
                </c:pt>
                <c:pt idx="48">
                  <c:v>2372.4562500000002</c:v>
                </c:pt>
                <c:pt idx="49">
                  <c:v>2315.5062499999999</c:v>
                </c:pt>
                <c:pt idx="50">
                  <c:v>2509.8987499999998</c:v>
                </c:pt>
                <c:pt idx="51">
                  <c:v>2480.9203437499996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E8-4936-B657-5EBD6AE82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193793008"/>
        <c:axId val="193793400"/>
      </c:barChart>
      <c:catAx>
        <c:axId val="193344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Week on market</a:t>
                </a:r>
              </a:p>
            </c:rich>
          </c:tx>
          <c:layout>
            <c:manualLayout>
              <c:xMode val="edge"/>
              <c:yMode val="edge"/>
              <c:x val="0.47442895535772933"/>
              <c:y val="0.86628069747095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933422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33422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4 kg cartons ('000)</a:t>
                </a:r>
              </a:p>
            </c:rich>
          </c:tx>
          <c:layout>
            <c:manualLayout>
              <c:xMode val="edge"/>
              <c:yMode val="edge"/>
              <c:x val="1.5233949945593036E-2"/>
              <c:y val="0.360465726667887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93344584"/>
        <c:crosses val="autoZero"/>
        <c:crossBetween val="between"/>
      </c:valAx>
      <c:catAx>
        <c:axId val="193793008"/>
        <c:scaling>
          <c:orientation val="minMax"/>
        </c:scaling>
        <c:delete val="1"/>
        <c:axPos val="b"/>
        <c:majorTickMark val="out"/>
        <c:minorTickMark val="none"/>
        <c:tickLblPos val="nextTo"/>
        <c:crossAx val="193793400"/>
        <c:crosses val="autoZero"/>
        <c:auto val="0"/>
        <c:lblAlgn val="ctr"/>
        <c:lblOffset val="100"/>
        <c:noMultiLvlLbl val="0"/>
      </c:catAx>
      <c:valAx>
        <c:axId val="193793400"/>
        <c:scaling>
          <c:orientation val="minMax"/>
        </c:scaling>
        <c:delete val="1"/>
        <c:axPos val="l"/>
        <c:numFmt formatCode="0" sourceLinked="1"/>
        <c:majorTickMark val="out"/>
        <c:minorTickMark val="none"/>
        <c:tickLblPos val="nextTo"/>
        <c:crossAx val="1937930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6391027563339127"/>
          <c:y val="0.91495551820067456"/>
          <c:w val="0.13674283641639462"/>
          <c:h val="4.65116279069767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2019 SA Greenskin Estimates vs Actual Shipments</a:t>
            </a:r>
          </a:p>
        </c:rich>
      </c:tx>
      <c:layout>
        <c:manualLayout>
          <c:xMode val="edge"/>
          <c:yMode val="edge"/>
          <c:x val="0.18101505278985919"/>
          <c:y val="3.55871886120996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4"/>
          <c:y val="0.21352313167259787"/>
          <c:w val="0.57551077757371805"/>
          <c:h val="0.55871886120996439"/>
        </c:manualLayout>
      </c:layout>
      <c:lineChart>
        <c:grouping val="standard"/>
        <c:varyColors val="0"/>
        <c:ser>
          <c:idx val="0"/>
          <c:order val="0"/>
          <c:tx>
            <c:v>SA Greenskin Estimates</c:v>
          </c:tx>
          <c:marker>
            <c:symbol val="none"/>
          </c:marker>
          <c:cat>
            <c:numRef>
              <c:f>'Estimates vs Actulas'!$A$10:$A$50</c:f>
              <c:numCache>
                <c:formatCode>General</c:formatCode>
                <c:ptCount val="41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</c:numCache>
            </c:numRef>
          </c:cat>
          <c:val>
            <c:numRef>
              <c:f>'Estimates vs Actulas'!$AR$10:$AR$55</c:f>
              <c:numCache>
                <c:formatCode>0</c:formatCode>
                <c:ptCount val="46"/>
                <c:pt idx="7">
                  <c:v>21.12</c:v>
                </c:pt>
                <c:pt idx="8">
                  <c:v>169.488</c:v>
                </c:pt>
                <c:pt idx="9">
                  <c:v>286.17599999999999</c:v>
                </c:pt>
                <c:pt idx="10">
                  <c:v>274.56</c:v>
                </c:pt>
                <c:pt idx="11">
                  <c:v>274.56</c:v>
                </c:pt>
                <c:pt idx="12">
                  <c:v>313.89600000000002</c:v>
                </c:pt>
                <c:pt idx="13">
                  <c:v>306.76799999999997</c:v>
                </c:pt>
                <c:pt idx="14">
                  <c:v>304.92</c:v>
                </c:pt>
                <c:pt idx="15">
                  <c:v>264.79199999999997</c:v>
                </c:pt>
                <c:pt idx="16">
                  <c:v>240.768</c:v>
                </c:pt>
                <c:pt idx="17">
                  <c:v>220.17599999999999</c:v>
                </c:pt>
                <c:pt idx="18">
                  <c:v>248.42400000000001</c:v>
                </c:pt>
                <c:pt idx="19">
                  <c:v>180.57599999999999</c:v>
                </c:pt>
                <c:pt idx="20">
                  <c:v>176.88</c:v>
                </c:pt>
                <c:pt idx="21">
                  <c:v>242.88</c:v>
                </c:pt>
                <c:pt idx="22">
                  <c:v>253.44</c:v>
                </c:pt>
                <c:pt idx="23">
                  <c:v>244.99199999999999</c:v>
                </c:pt>
                <c:pt idx="24">
                  <c:v>223.87200000000001</c:v>
                </c:pt>
                <c:pt idx="25">
                  <c:v>222.024</c:v>
                </c:pt>
                <c:pt idx="26">
                  <c:v>233.904</c:v>
                </c:pt>
                <c:pt idx="27">
                  <c:v>217.8</c:v>
                </c:pt>
                <c:pt idx="28">
                  <c:v>180.57599999999999</c:v>
                </c:pt>
                <c:pt idx="29">
                  <c:v>209.08799999999999</c:v>
                </c:pt>
                <c:pt idx="30">
                  <c:v>151.80000000000001</c:v>
                </c:pt>
                <c:pt idx="31">
                  <c:v>111.408</c:v>
                </c:pt>
                <c:pt idx="32">
                  <c:v>75.768000000000001</c:v>
                </c:pt>
                <c:pt idx="33">
                  <c:v>42.24</c:v>
                </c:pt>
                <c:pt idx="34">
                  <c:v>10.56</c:v>
                </c:pt>
                <c:pt idx="35">
                  <c:v>10.56</c:v>
                </c:pt>
                <c:pt idx="36">
                  <c:v>42.24</c:v>
                </c:pt>
                <c:pt idx="37">
                  <c:v>42.24</c:v>
                </c:pt>
                <c:pt idx="38">
                  <c:v>15.84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B5-4004-9061-FB24DF6415E7}"/>
            </c:ext>
          </c:extLst>
        </c:ser>
        <c:ser>
          <c:idx val="1"/>
          <c:order val="1"/>
          <c:tx>
            <c:v>SA Greenskin Actual Shipments</c:v>
          </c:tx>
          <c:marker>
            <c:symbol val="none"/>
          </c:marker>
          <c:val>
            <c:numRef>
              <c:f>'Estimates vs Actulas'!$AU$9:$AU$55</c:f>
              <c:numCache>
                <c:formatCode>0</c:formatCode>
                <c:ptCount val="47"/>
                <c:pt idx="7" formatCode="General">
                  <c:v>0</c:v>
                </c:pt>
                <c:pt idx="8">
                  <c:v>31.48</c:v>
                </c:pt>
                <c:pt idx="9">
                  <c:v>74.992000000000004</c:v>
                </c:pt>
                <c:pt idx="10">
                  <c:v>140.19999999999999</c:v>
                </c:pt>
                <c:pt idx="11">
                  <c:v>262.03100000000001</c:v>
                </c:pt>
                <c:pt idx="12">
                  <c:v>300.62400000000002</c:v>
                </c:pt>
                <c:pt idx="13">
                  <c:v>263.63499999999999</c:v>
                </c:pt>
                <c:pt idx="14">
                  <c:v>309.32299999999998</c:v>
                </c:pt>
                <c:pt idx="15">
                  <c:v>291.56400000000002</c:v>
                </c:pt>
                <c:pt idx="16">
                  <c:v>265.94299999999998</c:v>
                </c:pt>
                <c:pt idx="17">
                  <c:v>165.27</c:v>
                </c:pt>
                <c:pt idx="18">
                  <c:v>222.024</c:v>
                </c:pt>
                <c:pt idx="19">
                  <c:v>256.34399999999999</c:v>
                </c:pt>
                <c:pt idx="20">
                  <c:v>247.36500000000001</c:v>
                </c:pt>
                <c:pt idx="21">
                  <c:v>176.352</c:v>
                </c:pt>
                <c:pt idx="22">
                  <c:v>246.048</c:v>
                </c:pt>
                <c:pt idx="23">
                  <c:v>201.96</c:v>
                </c:pt>
                <c:pt idx="24">
                  <c:v>242.08799999999999</c:v>
                </c:pt>
                <c:pt idx="25">
                  <c:v>153.648</c:v>
                </c:pt>
                <c:pt idx="26">
                  <c:v>184.8</c:v>
                </c:pt>
                <c:pt idx="27">
                  <c:v>248.42400000000001</c:v>
                </c:pt>
                <c:pt idx="28">
                  <c:v>182.42400000000001</c:v>
                </c:pt>
                <c:pt idx="29">
                  <c:v>107.44799999999999</c:v>
                </c:pt>
                <c:pt idx="30">
                  <c:v>169.75200000000001</c:v>
                </c:pt>
                <c:pt idx="31">
                  <c:v>147.31200000000001</c:v>
                </c:pt>
                <c:pt idx="32">
                  <c:v>179.78399999999999</c:v>
                </c:pt>
                <c:pt idx="33">
                  <c:v>75.504000000000005</c:v>
                </c:pt>
                <c:pt idx="34">
                  <c:v>39.6</c:v>
                </c:pt>
                <c:pt idx="35">
                  <c:v>31.943999999999999</c:v>
                </c:pt>
                <c:pt idx="36">
                  <c:v>35.331999999999994</c:v>
                </c:pt>
                <c:pt idx="37">
                  <c:v>16.372</c:v>
                </c:pt>
                <c:pt idx="38">
                  <c:v>10.56</c:v>
                </c:pt>
                <c:pt idx="3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9E-4A0A-A636-30B8D07A08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3794576"/>
        <c:axId val="193794968"/>
      </c:lineChart>
      <c:catAx>
        <c:axId val="193794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Week on EU Market</a:t>
                </a:r>
              </a:p>
            </c:rich>
          </c:tx>
          <c:layout>
            <c:manualLayout>
              <c:xMode val="edge"/>
              <c:yMode val="edge"/>
              <c:x val="0.30408166125024927"/>
              <c:y val="0.8647686832740213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9379496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93794968"/>
        <c:scaling>
          <c:orientation val="minMax"/>
          <c:max val="4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'000 4 kg cartons</a:t>
                </a:r>
              </a:p>
            </c:rich>
          </c:tx>
          <c:layout>
            <c:manualLayout>
              <c:xMode val="edge"/>
              <c:yMode val="edge"/>
              <c:x val="3.2653074423191965E-2"/>
              <c:y val="0.2989323843416369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937945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3387723865112342"/>
          <c:y val="0.35943060498220641"/>
          <c:w val="0.26612276134887658"/>
          <c:h val="0.11365947827136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2019 SA Hass Estimates vs Actual Shipments</a:t>
            </a:r>
          </a:p>
        </c:rich>
      </c:tx>
      <c:layout>
        <c:manualLayout>
          <c:xMode val="edge"/>
          <c:yMode val="edge"/>
          <c:x val="0.21224511221811559"/>
          <c:y val="3.55871886120996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4"/>
          <c:y val="0.21352313167259787"/>
          <c:w val="0.50612295332724144"/>
          <c:h val="0.52313167259786475"/>
        </c:manualLayout>
      </c:layout>
      <c:lineChart>
        <c:grouping val="standard"/>
        <c:varyColors val="0"/>
        <c:ser>
          <c:idx val="0"/>
          <c:order val="0"/>
          <c:tx>
            <c:v>SA Hass Estimates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'Estimates vs Actulas'!$A$10:$A$50</c:f>
              <c:numCache>
                <c:formatCode>General</c:formatCode>
                <c:ptCount val="41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</c:numCache>
            </c:numRef>
          </c:cat>
          <c:val>
            <c:numRef>
              <c:f>'Estimates vs Actulas'!$AS$10:$AS$50</c:f>
              <c:numCache>
                <c:formatCode>0</c:formatCode>
                <c:ptCount val="41"/>
                <c:pt idx="7">
                  <c:v>21.12</c:v>
                </c:pt>
                <c:pt idx="8">
                  <c:v>126.72</c:v>
                </c:pt>
                <c:pt idx="9">
                  <c:v>200.64</c:v>
                </c:pt>
                <c:pt idx="10">
                  <c:v>205.92</c:v>
                </c:pt>
                <c:pt idx="11">
                  <c:v>285.12</c:v>
                </c:pt>
                <c:pt idx="12">
                  <c:v>289.34399999999999</c:v>
                </c:pt>
                <c:pt idx="13">
                  <c:v>372.76799999999997</c:v>
                </c:pt>
                <c:pt idx="14">
                  <c:v>442.464</c:v>
                </c:pt>
                <c:pt idx="15">
                  <c:v>548.59199999999998</c:v>
                </c:pt>
                <c:pt idx="16">
                  <c:v>540.93600000000004</c:v>
                </c:pt>
                <c:pt idx="17">
                  <c:v>512.68799999999999</c:v>
                </c:pt>
                <c:pt idx="18">
                  <c:v>503.976</c:v>
                </c:pt>
                <c:pt idx="19">
                  <c:v>470.71199999999999</c:v>
                </c:pt>
                <c:pt idx="20">
                  <c:v>485.76</c:v>
                </c:pt>
                <c:pt idx="21">
                  <c:v>440.88</c:v>
                </c:pt>
                <c:pt idx="22">
                  <c:v>430.32</c:v>
                </c:pt>
                <c:pt idx="23">
                  <c:v>391.24799999999999</c:v>
                </c:pt>
                <c:pt idx="24">
                  <c:v>409.464</c:v>
                </c:pt>
                <c:pt idx="25">
                  <c:v>389.13600000000002</c:v>
                </c:pt>
                <c:pt idx="26">
                  <c:v>358.77600000000001</c:v>
                </c:pt>
                <c:pt idx="27">
                  <c:v>385.17599999999999</c:v>
                </c:pt>
                <c:pt idx="28">
                  <c:v>354.28800000000001</c:v>
                </c:pt>
                <c:pt idx="29">
                  <c:v>245.52</c:v>
                </c:pt>
                <c:pt idx="30">
                  <c:v>221.232</c:v>
                </c:pt>
                <c:pt idx="31">
                  <c:v>238.92</c:v>
                </c:pt>
                <c:pt idx="32">
                  <c:v>222.55199999999999</c:v>
                </c:pt>
                <c:pt idx="33">
                  <c:v>200.64</c:v>
                </c:pt>
                <c:pt idx="34">
                  <c:v>92.4</c:v>
                </c:pt>
                <c:pt idx="35">
                  <c:v>73.92</c:v>
                </c:pt>
                <c:pt idx="36">
                  <c:v>137.28</c:v>
                </c:pt>
                <c:pt idx="37">
                  <c:v>132</c:v>
                </c:pt>
                <c:pt idx="38">
                  <c:v>124.08</c:v>
                </c:pt>
                <c:pt idx="39">
                  <c:v>21.12</c:v>
                </c:pt>
                <c:pt idx="40">
                  <c:v>18.48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2C-4A73-942C-70DD20504AA2}"/>
            </c:ext>
          </c:extLst>
        </c:ser>
        <c:ser>
          <c:idx val="1"/>
          <c:order val="1"/>
          <c:tx>
            <c:v>SA Hass Actual Shipments</c:v>
          </c:tx>
          <c:marker>
            <c:symbol val="none"/>
          </c:marker>
          <c:cat>
            <c:numRef>
              <c:f>'Estimates vs Actulas'!$A$10:$A$50</c:f>
              <c:numCache>
                <c:formatCode>General</c:formatCode>
                <c:ptCount val="41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</c:numCache>
            </c:numRef>
          </c:cat>
          <c:val>
            <c:numRef>
              <c:f>'Estimates vs Actulas'!$AV$10:$AV$50</c:f>
              <c:numCache>
                <c:formatCode>0</c:formatCode>
                <c:ptCount val="41"/>
                <c:pt idx="6" formatCode="General">
                  <c:v>0</c:v>
                </c:pt>
                <c:pt idx="7">
                  <c:v>22.704000000000001</c:v>
                </c:pt>
                <c:pt idx="8">
                  <c:v>25.36</c:v>
                </c:pt>
                <c:pt idx="9">
                  <c:v>118.536</c:v>
                </c:pt>
                <c:pt idx="10">
                  <c:v>164.05199999999999</c:v>
                </c:pt>
                <c:pt idx="11">
                  <c:v>231.751</c:v>
                </c:pt>
                <c:pt idx="12">
                  <c:v>169.40299999999999</c:v>
                </c:pt>
                <c:pt idx="13">
                  <c:v>197.14699999999999</c:v>
                </c:pt>
                <c:pt idx="14">
                  <c:v>256.09999999999997</c:v>
                </c:pt>
                <c:pt idx="15">
                  <c:v>440.69400000000002</c:v>
                </c:pt>
                <c:pt idx="16">
                  <c:v>422.05799999999994</c:v>
                </c:pt>
                <c:pt idx="17">
                  <c:v>376.25</c:v>
                </c:pt>
                <c:pt idx="18">
                  <c:v>469.12200000000001</c:v>
                </c:pt>
                <c:pt idx="19">
                  <c:v>450.66200000000003</c:v>
                </c:pt>
                <c:pt idx="20">
                  <c:v>424.19200000000001</c:v>
                </c:pt>
                <c:pt idx="21">
                  <c:v>406.786</c:v>
                </c:pt>
                <c:pt idx="22">
                  <c:v>401.23</c:v>
                </c:pt>
                <c:pt idx="23">
                  <c:v>380.92700000000002</c:v>
                </c:pt>
                <c:pt idx="24">
                  <c:v>198.97000000000003</c:v>
                </c:pt>
                <c:pt idx="25">
                  <c:v>278.315</c:v>
                </c:pt>
                <c:pt idx="26">
                  <c:v>453.78899999999999</c:v>
                </c:pt>
                <c:pt idx="27">
                  <c:v>288.53100000000001</c:v>
                </c:pt>
                <c:pt idx="28">
                  <c:v>200.81</c:v>
                </c:pt>
                <c:pt idx="29">
                  <c:v>305.41899999999998</c:v>
                </c:pt>
                <c:pt idx="30">
                  <c:v>295.94400000000002</c:v>
                </c:pt>
                <c:pt idx="31">
                  <c:v>308.61500000000001</c:v>
                </c:pt>
                <c:pt idx="32">
                  <c:v>260.62299999999999</c:v>
                </c:pt>
                <c:pt idx="33">
                  <c:v>180.51499999999999</c:v>
                </c:pt>
                <c:pt idx="34">
                  <c:v>146.60100000000003</c:v>
                </c:pt>
                <c:pt idx="35">
                  <c:v>92.96</c:v>
                </c:pt>
                <c:pt idx="36">
                  <c:v>119.155</c:v>
                </c:pt>
                <c:pt idx="37">
                  <c:v>18.300000000000004</c:v>
                </c:pt>
                <c:pt idx="38">
                  <c:v>39.6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2C-4A73-942C-70DD20504A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3795752"/>
        <c:axId val="193154216"/>
      </c:lineChart>
      <c:catAx>
        <c:axId val="193795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Week on EU market</a:t>
                </a:r>
              </a:p>
            </c:rich>
          </c:tx>
          <c:layout>
            <c:manualLayout>
              <c:xMode val="edge"/>
              <c:yMode val="edge"/>
              <c:x val="0.2693879693609727"/>
              <c:y val="0.8647686832740213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9315421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93154216"/>
        <c:scaling>
          <c:orientation val="minMax"/>
          <c:max val="8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'000 4 kg cartons</a:t>
                </a:r>
              </a:p>
            </c:rich>
          </c:tx>
          <c:layout>
            <c:manualLayout>
              <c:xMode val="edge"/>
              <c:yMode val="edge"/>
              <c:x val="3.2653061224489799E-2"/>
              <c:y val="0.2811387900355871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937957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0012855535915153"/>
          <c:y val="0.34163701067615659"/>
          <c:w val="0.25337125716428299"/>
          <c:h val="0.262043507906707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53788</xdr:rowOff>
    </xdr:from>
    <xdr:to>
      <xdr:col>14</xdr:col>
      <xdr:colOff>476250</xdr:colOff>
      <xdr:row>32</xdr:row>
      <xdr:rowOff>139513</xdr:rowOff>
    </xdr:to>
    <xdr:graphicFrame macro="">
      <xdr:nvGraphicFramePr>
        <xdr:cNvPr id="1882" name="Chart 1">
          <a:extLst>
            <a:ext uri="{FF2B5EF4-FFF2-40B4-BE49-F238E27FC236}">
              <a16:creationId xmlns:a16="http://schemas.microsoft.com/office/drawing/2014/main" id="{00000000-0008-0000-0000-00005A0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0.61157</cdr:x>
      <cdr:y>0.08773</cdr:y>
    </cdr:from>
    <cdr:to>
      <cdr:x>0.93698</cdr:x>
      <cdr:y>0.23947</cdr:y>
    </cdr:to>
    <cdr:sp macro="" textlink="">
      <cdr:nvSpPr>
        <cdr:cNvPr id="12307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41700" y="444573"/>
          <a:ext cx="2842270" cy="7689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ZA" sz="1150" b="0" i="0" strike="noStrike">
              <a:solidFill>
                <a:srgbClr val="000000"/>
              </a:solidFill>
              <a:latin typeface="Arial"/>
              <a:cs typeface="Arial"/>
            </a:rPr>
            <a:t>Bars to left of arrow represent actual shipments from Chile, but also</a:t>
          </a:r>
        </a:p>
        <a:p xmlns:a="http://schemas.openxmlformats.org/drawingml/2006/main">
          <a:pPr algn="l" rtl="0">
            <a:defRPr sz="1000"/>
          </a:pPr>
          <a:r>
            <a:rPr lang="en-ZA" sz="1150" b="0" i="0" strike="noStrike">
              <a:solidFill>
                <a:srgbClr val="000000"/>
              </a:solidFill>
              <a:latin typeface="Arial"/>
              <a:cs typeface="Arial"/>
            </a:rPr>
            <a:t>include estimates from other origins.</a:t>
          </a:r>
        </a:p>
        <a:p xmlns:a="http://schemas.openxmlformats.org/drawingml/2006/main">
          <a:pPr algn="l" rtl="0">
            <a:defRPr sz="1000"/>
          </a:pPr>
          <a:r>
            <a:rPr lang="en-ZA" sz="1150" b="0" i="0" strike="noStrike">
              <a:solidFill>
                <a:srgbClr val="000000"/>
              </a:solidFill>
              <a:latin typeface="Arial"/>
              <a:cs typeface="Arial"/>
            </a:rPr>
            <a:t>Bars to right of arrow represent estimates</a:t>
          </a:r>
        </a:p>
      </cdr:txBody>
    </cdr:sp>
  </cdr:relSizeAnchor>
  <cdr:relSizeAnchor xmlns:cdr="http://schemas.openxmlformats.org/drawingml/2006/chartDrawing">
    <cdr:from>
      <cdr:x>0.85011</cdr:x>
      <cdr:y>0.39712</cdr:y>
    </cdr:from>
    <cdr:to>
      <cdr:x>0.85011</cdr:x>
      <cdr:y>0.49959</cdr:y>
    </cdr:to>
    <cdr:sp macro="" textlink="">
      <cdr:nvSpPr>
        <cdr:cNvPr id="12308" name="Line 2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425248" y="2012328"/>
          <a:ext cx="0" cy="51924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ZA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91440</xdr:rowOff>
    </xdr:from>
    <xdr:to>
      <xdr:col>14</xdr:col>
      <xdr:colOff>209550</xdr:colOff>
      <xdr:row>30</xdr:row>
      <xdr:rowOff>139065</xdr:rowOff>
    </xdr:to>
    <xdr:graphicFrame macro="">
      <xdr:nvGraphicFramePr>
        <xdr:cNvPr id="8026" name="Chart 1">
          <a:extLst>
            <a:ext uri="{FF2B5EF4-FFF2-40B4-BE49-F238E27FC236}">
              <a16:creationId xmlns:a16="http://schemas.microsoft.com/office/drawing/2014/main" id="{00000000-0008-0000-0600-00005A1F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0.10309</cdr:x>
      <cdr:y>0.08876</cdr:y>
    </cdr:from>
    <cdr:to>
      <cdr:x>0.38796</cdr:x>
      <cdr:y>0.23218</cdr:y>
    </cdr:to>
    <cdr:sp macro="" textlink="">
      <cdr:nvSpPr>
        <cdr:cNvPr id="1332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01386" y="450616"/>
          <a:ext cx="2490889" cy="728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ZA" sz="900" b="0" i="0" strike="noStrike">
              <a:solidFill>
                <a:srgbClr val="000000"/>
              </a:solidFill>
              <a:latin typeface="Arial"/>
              <a:cs typeface="Arial"/>
            </a:rPr>
            <a:t>Bars to left of arrow represent actual shipments from Chile, but also</a:t>
          </a:r>
        </a:p>
        <a:p xmlns:a="http://schemas.openxmlformats.org/drawingml/2006/main">
          <a:pPr algn="l" rtl="0">
            <a:defRPr sz="1000"/>
          </a:pPr>
          <a:r>
            <a:rPr lang="en-ZA" sz="900" b="0" i="0" strike="noStrike">
              <a:solidFill>
                <a:srgbClr val="000000"/>
              </a:solidFill>
              <a:latin typeface="Arial"/>
              <a:cs typeface="Arial"/>
            </a:rPr>
            <a:t>include estimates from other origins.</a:t>
          </a:r>
        </a:p>
        <a:p xmlns:a="http://schemas.openxmlformats.org/drawingml/2006/main">
          <a:pPr algn="l" rtl="0">
            <a:defRPr sz="1000"/>
          </a:pPr>
          <a:r>
            <a:rPr lang="en-ZA" sz="900" b="0" i="0" strike="noStrike">
              <a:solidFill>
                <a:srgbClr val="000000"/>
              </a:solidFill>
              <a:latin typeface="Arial"/>
              <a:cs typeface="Arial"/>
            </a:rPr>
            <a:t>Bars to right of arrow represent estimates  </a:t>
          </a:r>
        </a:p>
      </cdr:txBody>
    </cdr:sp>
  </cdr:relSizeAnchor>
  <cdr:relSizeAnchor xmlns:cdr="http://schemas.openxmlformats.org/drawingml/2006/chartDrawing">
    <cdr:from>
      <cdr:x>0.84485</cdr:x>
      <cdr:y>0.4039</cdr:y>
    </cdr:from>
    <cdr:to>
      <cdr:x>0.84499</cdr:x>
      <cdr:y>0.49089</cdr:y>
    </cdr:to>
    <cdr:sp macro="" textlink="">
      <cdr:nvSpPr>
        <cdr:cNvPr id="13328" name="Line 1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387319" y="2050536"/>
          <a:ext cx="1224" cy="44163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ZA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0</xdr:row>
      <xdr:rowOff>152400</xdr:rowOff>
    </xdr:from>
    <xdr:to>
      <xdr:col>14</xdr:col>
      <xdr:colOff>241935</xdr:colOff>
      <xdr:row>31</xdr:row>
      <xdr:rowOff>41910</xdr:rowOff>
    </xdr:to>
    <xdr:graphicFrame macro="">
      <xdr:nvGraphicFramePr>
        <xdr:cNvPr id="9050" name="Chart 1">
          <a:extLst>
            <a:ext uri="{FF2B5EF4-FFF2-40B4-BE49-F238E27FC236}">
              <a16:creationId xmlns:a16="http://schemas.microsoft.com/office/drawing/2014/main" id="{00000000-0008-0000-0700-00005A23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0.11526</cdr:x>
      <cdr:y>0.08399</cdr:y>
    </cdr:from>
    <cdr:to>
      <cdr:x>0.42165</cdr:x>
      <cdr:y>0.22741</cdr:y>
    </cdr:to>
    <cdr:sp macro="" textlink="">
      <cdr:nvSpPr>
        <cdr:cNvPr id="14353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08927" y="427212"/>
          <a:ext cx="2681977" cy="7294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ZA" sz="1000" b="0" i="0" strike="noStrike">
              <a:solidFill>
                <a:srgbClr val="000000"/>
              </a:solidFill>
              <a:latin typeface="Arial"/>
              <a:cs typeface="Arial"/>
            </a:rPr>
            <a:t>Bars to left of arrow represent actual shipments from</a:t>
          </a:r>
          <a:r>
            <a:rPr lang="en-ZA" sz="1000" b="0" i="0" strike="noStrike" baseline="0">
              <a:solidFill>
                <a:srgbClr val="000000"/>
              </a:solidFill>
              <a:latin typeface="Arial"/>
              <a:cs typeface="Arial"/>
            </a:rPr>
            <a:t> Chile</a:t>
          </a:r>
          <a:r>
            <a:rPr lang="en-ZA" sz="1000" b="0" i="0" strike="noStrike">
              <a:solidFill>
                <a:srgbClr val="000000"/>
              </a:solidFill>
              <a:latin typeface="Arial"/>
              <a:cs typeface="Arial"/>
            </a:rPr>
            <a:t>, but also include estimates from other origins. Bars to right of arrow represent estimates  </a:t>
          </a:r>
        </a:p>
      </cdr:txBody>
    </cdr:sp>
  </cdr:relSizeAnchor>
  <cdr:relSizeAnchor xmlns:cdr="http://schemas.openxmlformats.org/drawingml/2006/chartDrawing">
    <cdr:from>
      <cdr:x>0.84826</cdr:x>
      <cdr:y>0.41936</cdr:y>
    </cdr:from>
    <cdr:to>
      <cdr:x>0.84873</cdr:x>
      <cdr:y>0.50168</cdr:y>
    </cdr:to>
    <cdr:sp macro="" textlink="">
      <cdr:nvSpPr>
        <cdr:cNvPr id="14354" name="Line 1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425220" y="2132992"/>
          <a:ext cx="4114" cy="41870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ZA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142875</xdr:rowOff>
    </xdr:from>
    <xdr:to>
      <xdr:col>7</xdr:col>
      <xdr:colOff>485775</xdr:colOff>
      <xdr:row>17</xdr:row>
      <xdr:rowOff>66675</xdr:rowOff>
    </xdr:to>
    <xdr:graphicFrame macro="">
      <xdr:nvGraphicFramePr>
        <xdr:cNvPr id="11409502" name="Chart 1">
          <a:extLst>
            <a:ext uri="{FF2B5EF4-FFF2-40B4-BE49-F238E27FC236}">
              <a16:creationId xmlns:a16="http://schemas.microsoft.com/office/drawing/2014/main" id="{00000000-0008-0000-0900-00005E18A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581025</xdr:colOff>
      <xdr:row>0</xdr:row>
      <xdr:rowOff>152400</xdr:rowOff>
    </xdr:from>
    <xdr:to>
      <xdr:col>15</xdr:col>
      <xdr:colOff>371475</xdr:colOff>
      <xdr:row>17</xdr:row>
      <xdr:rowOff>76200</xdr:rowOff>
    </xdr:to>
    <xdr:graphicFrame macro="">
      <xdr:nvGraphicFramePr>
        <xdr:cNvPr id="11409503" name="Chart 2">
          <a:extLst>
            <a:ext uri="{FF2B5EF4-FFF2-40B4-BE49-F238E27FC236}">
              <a16:creationId xmlns:a16="http://schemas.microsoft.com/office/drawing/2014/main" id="{00000000-0008-0000-0900-00005F18A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590550</xdr:colOff>
      <xdr:row>17</xdr:row>
      <xdr:rowOff>152400</xdr:rowOff>
    </xdr:from>
    <xdr:to>
      <xdr:col>15</xdr:col>
      <xdr:colOff>381000</xdr:colOff>
      <xdr:row>34</xdr:row>
      <xdr:rowOff>66675</xdr:rowOff>
    </xdr:to>
    <xdr:graphicFrame macro="">
      <xdr:nvGraphicFramePr>
        <xdr:cNvPr id="11409504" name="Chart 3">
          <a:extLst>
            <a:ext uri="{FF2B5EF4-FFF2-40B4-BE49-F238E27FC236}">
              <a16:creationId xmlns:a16="http://schemas.microsoft.com/office/drawing/2014/main" id="{00000000-0008-0000-0900-00006018A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466725</xdr:colOff>
      <xdr:row>0</xdr:row>
      <xdr:rowOff>142875</xdr:rowOff>
    </xdr:from>
    <xdr:to>
      <xdr:col>23</xdr:col>
      <xdr:colOff>257175</xdr:colOff>
      <xdr:row>17</xdr:row>
      <xdr:rowOff>66675</xdr:rowOff>
    </xdr:to>
    <xdr:graphicFrame macro="">
      <xdr:nvGraphicFramePr>
        <xdr:cNvPr id="11409505" name="Chart 4">
          <a:extLst>
            <a:ext uri="{FF2B5EF4-FFF2-40B4-BE49-F238E27FC236}">
              <a16:creationId xmlns:a16="http://schemas.microsoft.com/office/drawing/2014/main" id="{00000000-0008-0000-0900-00006118A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17</xdr:row>
      <xdr:rowOff>142875</xdr:rowOff>
    </xdr:from>
    <xdr:to>
      <xdr:col>7</xdr:col>
      <xdr:colOff>466725</xdr:colOff>
      <xdr:row>34</xdr:row>
      <xdr:rowOff>57150</xdr:rowOff>
    </xdr:to>
    <xdr:graphicFrame macro="">
      <xdr:nvGraphicFramePr>
        <xdr:cNvPr id="11409506" name="Chart 5">
          <a:extLst>
            <a:ext uri="{FF2B5EF4-FFF2-40B4-BE49-F238E27FC236}">
              <a16:creationId xmlns:a16="http://schemas.microsoft.com/office/drawing/2014/main" id="{00000000-0008-0000-0900-00006218A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485775</xdr:colOff>
      <xdr:row>17</xdr:row>
      <xdr:rowOff>152400</xdr:rowOff>
    </xdr:from>
    <xdr:to>
      <xdr:col>23</xdr:col>
      <xdr:colOff>276225</xdr:colOff>
      <xdr:row>34</xdr:row>
      <xdr:rowOff>76200</xdr:rowOff>
    </xdr:to>
    <xdr:graphicFrame macro="">
      <xdr:nvGraphicFramePr>
        <xdr:cNvPr id="11409507" name="Chart 6">
          <a:extLst>
            <a:ext uri="{FF2B5EF4-FFF2-40B4-BE49-F238E27FC236}">
              <a16:creationId xmlns:a16="http://schemas.microsoft.com/office/drawing/2014/main" id="{00000000-0008-0000-0900-00006318A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0.44401</cdr:x>
      <cdr:y>0.07224</cdr:y>
    </cdr:from>
    <cdr:to>
      <cdr:x>0.77102</cdr:x>
      <cdr:y>0.21216</cdr:y>
    </cdr:to>
    <cdr:sp macro="" textlink="">
      <cdr:nvSpPr>
        <cdr:cNvPr id="20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00822" y="399957"/>
          <a:ext cx="2946573" cy="7746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ZA" sz="1150" b="0" i="0" strike="noStrike">
              <a:solidFill>
                <a:srgbClr val="000000"/>
              </a:solidFill>
              <a:latin typeface="Arial"/>
              <a:cs typeface="Arial"/>
            </a:rPr>
            <a:t>Bars to left of arrow represent actual shipments from Chile but also</a:t>
          </a:r>
        </a:p>
        <a:p xmlns:a="http://schemas.openxmlformats.org/drawingml/2006/main">
          <a:pPr algn="l" rtl="0">
            <a:defRPr sz="1000"/>
          </a:pPr>
          <a:r>
            <a:rPr lang="en-ZA" sz="1150" b="0" i="0" strike="noStrike">
              <a:solidFill>
                <a:srgbClr val="000000"/>
              </a:solidFill>
              <a:latin typeface="Arial"/>
              <a:cs typeface="Arial"/>
            </a:rPr>
            <a:t>include estimates from other origins.</a:t>
          </a:r>
        </a:p>
        <a:p xmlns:a="http://schemas.openxmlformats.org/drawingml/2006/main">
          <a:pPr algn="l" rtl="0">
            <a:defRPr sz="1000"/>
          </a:pPr>
          <a:r>
            <a:rPr lang="en-ZA" sz="1150" b="0" i="0" strike="noStrike">
              <a:solidFill>
                <a:srgbClr val="000000"/>
              </a:solidFill>
              <a:latin typeface="Arial"/>
              <a:cs typeface="Arial"/>
            </a:rPr>
            <a:t>Bars to right of arrow represent estimates  </a:t>
          </a:r>
        </a:p>
      </cdr:txBody>
    </cdr:sp>
  </cdr:relSizeAnchor>
  <cdr:relSizeAnchor xmlns:cdr="http://schemas.openxmlformats.org/drawingml/2006/chartDrawing">
    <cdr:from>
      <cdr:x>0.84916</cdr:x>
      <cdr:y>0.30325</cdr:y>
    </cdr:from>
    <cdr:to>
      <cdr:x>0.85024</cdr:x>
      <cdr:y>0.38282</cdr:y>
    </cdr:to>
    <cdr:sp macro="" textlink="">
      <cdr:nvSpPr>
        <cdr:cNvPr id="205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651467" y="1678869"/>
          <a:ext cx="9731" cy="44052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ZA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89535</xdr:rowOff>
    </xdr:from>
    <xdr:to>
      <xdr:col>14</xdr:col>
      <xdr:colOff>57150</xdr:colOff>
      <xdr:row>30</xdr:row>
      <xdr:rowOff>137160</xdr:rowOff>
    </xdr:to>
    <xdr:graphicFrame macro="">
      <xdr:nvGraphicFramePr>
        <xdr:cNvPr id="3930" name="Chart 1">
          <a:extLst>
            <a:ext uri="{FF2B5EF4-FFF2-40B4-BE49-F238E27FC236}">
              <a16:creationId xmlns:a16="http://schemas.microsoft.com/office/drawing/2014/main" id="{00000000-0008-0000-0100-00005A0F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0.69761</cdr:x>
      <cdr:y>0.04709</cdr:y>
    </cdr:from>
    <cdr:to>
      <cdr:x>0.99913</cdr:x>
      <cdr:y>0.1831</cdr:y>
    </cdr:to>
    <cdr:sp macro="" textlink="">
      <cdr:nvSpPr>
        <cdr:cNvPr id="922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93547" y="239083"/>
          <a:ext cx="2590524" cy="6904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ZA" sz="1000" b="0" i="0" strike="noStrike">
              <a:solidFill>
                <a:srgbClr val="000000"/>
              </a:solidFill>
              <a:latin typeface="Arial"/>
              <a:cs typeface="Arial"/>
            </a:rPr>
            <a:t>Bars to left of arrow represent actual shipments from</a:t>
          </a:r>
          <a:r>
            <a:rPr lang="en-ZA" sz="1000" b="0" i="0" strike="noStrike" baseline="0">
              <a:solidFill>
                <a:srgbClr val="000000"/>
              </a:solidFill>
              <a:latin typeface="Arial"/>
              <a:cs typeface="Arial"/>
            </a:rPr>
            <a:t> Chile</a:t>
          </a:r>
          <a:r>
            <a:rPr lang="en-ZA" sz="1000" b="0" i="0" strike="noStrike">
              <a:solidFill>
                <a:srgbClr val="000000"/>
              </a:solidFill>
              <a:latin typeface="Arial"/>
              <a:cs typeface="Arial"/>
            </a:rPr>
            <a:t>, but also include estimates from other origins. Bars to right of arrow represent estimates</a:t>
          </a:r>
        </a:p>
      </cdr:txBody>
    </cdr:sp>
  </cdr:relSizeAnchor>
  <cdr:relSizeAnchor xmlns:cdr="http://schemas.openxmlformats.org/drawingml/2006/chartDrawing">
    <cdr:from>
      <cdr:x>0.84615</cdr:x>
      <cdr:y>0.33526</cdr:y>
    </cdr:from>
    <cdr:to>
      <cdr:x>0.84635</cdr:x>
      <cdr:y>0.39955</cdr:y>
    </cdr:to>
    <cdr:sp macro="" textlink="">
      <cdr:nvSpPr>
        <cdr:cNvPr id="9226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269719" y="1702048"/>
          <a:ext cx="1719" cy="32638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ZA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161925</xdr:colOff>
      <xdr:row>27</xdr:row>
      <xdr:rowOff>120015</xdr:rowOff>
    </xdr:to>
    <xdr:graphicFrame macro="">
      <xdr:nvGraphicFramePr>
        <xdr:cNvPr id="4956" name="Chart 3">
          <a:extLst>
            <a:ext uri="{FF2B5EF4-FFF2-40B4-BE49-F238E27FC236}">
              <a16:creationId xmlns:a16="http://schemas.microsoft.com/office/drawing/2014/main" id="{00000000-0008-0000-0200-00005C13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0.11383</cdr:x>
      <cdr:y>0.07176</cdr:y>
    </cdr:from>
    <cdr:to>
      <cdr:x>0.43027</cdr:x>
      <cdr:y>0.2195</cdr:y>
    </cdr:to>
    <cdr:sp macro="" textlink="">
      <cdr:nvSpPr>
        <cdr:cNvPr id="1024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89895" y="333417"/>
          <a:ext cx="2751865" cy="686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900"/>
            </a:lnSpc>
            <a:defRPr sz="1000"/>
          </a:pPr>
          <a:endParaRPr lang="en-ZA" sz="1000" b="0" i="0" strike="noStrike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0">
            <a:lnSpc>
              <a:spcPts val="900"/>
            </a:lnSpc>
            <a:defRPr sz="1000"/>
          </a:pPr>
          <a:r>
            <a:rPr lang="en-ZA" sz="1000" b="0" i="0" strike="noStrike">
              <a:solidFill>
                <a:srgbClr val="000000"/>
              </a:solidFill>
              <a:latin typeface="Arial"/>
              <a:cs typeface="Arial"/>
            </a:rPr>
            <a:t>Bars to left of arrow represent actual shipments from Chile, but also include estimates from other origins. Bars to right of arrow represent estimates  </a:t>
          </a:r>
        </a:p>
      </cdr:txBody>
    </cdr:sp>
  </cdr:relSizeAnchor>
  <cdr:relSizeAnchor xmlns:cdr="http://schemas.openxmlformats.org/drawingml/2006/chartDrawing">
    <cdr:from>
      <cdr:x>0.83598</cdr:x>
      <cdr:y>0.36539</cdr:y>
    </cdr:from>
    <cdr:to>
      <cdr:x>0.83649</cdr:x>
      <cdr:y>0.46339</cdr:y>
    </cdr:to>
    <cdr:sp macro="" textlink="">
      <cdr:nvSpPr>
        <cdr:cNvPr id="10249" name="Line 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269994" y="1697709"/>
          <a:ext cx="4435" cy="4553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ZA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99060</xdr:rowOff>
    </xdr:from>
    <xdr:to>
      <xdr:col>15</xdr:col>
      <xdr:colOff>95250</xdr:colOff>
      <xdr:row>33</xdr:row>
      <xdr:rowOff>45720</xdr:rowOff>
    </xdr:to>
    <xdr:graphicFrame macro="">
      <xdr:nvGraphicFramePr>
        <xdr:cNvPr id="5982" name="Chart 1">
          <a:extLst>
            <a:ext uri="{FF2B5EF4-FFF2-40B4-BE49-F238E27FC236}">
              <a16:creationId xmlns:a16="http://schemas.microsoft.com/office/drawing/2014/main" id="{00000000-0008-0000-0300-00005E1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0.67274</cdr:x>
      <cdr:y>0.08065</cdr:y>
    </cdr:from>
    <cdr:to>
      <cdr:x>0.99464</cdr:x>
      <cdr:y>0.18912</cdr:y>
    </cdr:to>
    <cdr:sp macro="" textlink="">
      <cdr:nvSpPr>
        <cdr:cNvPr id="11289" name="Text Box 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15619" y="441837"/>
          <a:ext cx="2974114" cy="5942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900"/>
            </a:lnSpc>
            <a:defRPr sz="1000"/>
          </a:pPr>
          <a:endParaRPr lang="en-ZA" sz="1000" b="0" i="0" strike="noStrike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0">
            <a:lnSpc>
              <a:spcPts val="900"/>
            </a:lnSpc>
            <a:defRPr sz="1000"/>
          </a:pPr>
          <a:r>
            <a:rPr lang="en-ZA" sz="1000" b="0" i="0" strike="noStrike">
              <a:solidFill>
                <a:srgbClr val="000000"/>
              </a:solidFill>
              <a:latin typeface="Arial"/>
              <a:cs typeface="Arial"/>
            </a:rPr>
            <a:t>Bars to </a:t>
          </a:r>
          <a:r>
            <a:rPr lang="en-ZA" sz="1000" b="0" i="0" strike="noStrike">
              <a:solidFill>
                <a:srgbClr val="000000"/>
              </a:solidFill>
              <a:latin typeface="+mn-lt"/>
              <a:cs typeface="Arial"/>
            </a:rPr>
            <a:t>left</a:t>
          </a:r>
          <a:r>
            <a:rPr lang="en-ZA" sz="1000" b="0" i="0" strike="noStrike">
              <a:solidFill>
                <a:srgbClr val="000000"/>
              </a:solidFill>
              <a:latin typeface="Arial"/>
              <a:cs typeface="Arial"/>
            </a:rPr>
            <a:t> of arrow represent actual shipments from Peru, but also include estimates from other origins. Bars to right of arrow represent estimates</a:t>
          </a:r>
        </a:p>
      </cdr:txBody>
    </cdr:sp>
  </cdr:relSizeAnchor>
  <cdr:relSizeAnchor xmlns:cdr="http://schemas.openxmlformats.org/drawingml/2006/chartDrawing">
    <cdr:from>
      <cdr:x>0.83993</cdr:x>
      <cdr:y>0.33407</cdr:y>
    </cdr:from>
    <cdr:to>
      <cdr:x>0.84018</cdr:x>
      <cdr:y>0.40157</cdr:y>
    </cdr:to>
    <cdr:sp macro="" textlink="">
      <cdr:nvSpPr>
        <cdr:cNvPr id="11290" name="Line 2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760280" y="1830307"/>
          <a:ext cx="2310" cy="36981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ZA"/>
        </a:p>
      </cdr:txBody>
    </cdr:sp>
  </cdr:relSizeAnchor>
  <cdr:relSizeAnchor xmlns:cdr="http://schemas.openxmlformats.org/drawingml/2006/chartDrawing">
    <cdr:from>
      <cdr:x>0.19216</cdr:x>
      <cdr:y>0.18915</cdr:y>
    </cdr:from>
    <cdr:to>
      <cdr:x>0.38598</cdr:x>
      <cdr:y>0.28234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1775460" y="1036320"/>
          <a:ext cx="1790700" cy="5105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ZA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</xdr:colOff>
      <xdr:row>0</xdr:row>
      <xdr:rowOff>135255</xdr:rowOff>
    </xdr:from>
    <xdr:to>
      <xdr:col>15</xdr:col>
      <xdr:colOff>220980</xdr:colOff>
      <xdr:row>31</xdr:row>
      <xdr:rowOff>5715</xdr:rowOff>
    </xdr:to>
    <xdr:graphicFrame macro="">
      <xdr:nvGraphicFramePr>
        <xdr:cNvPr id="7002" name="Chart 1">
          <a:extLst>
            <a:ext uri="{FF2B5EF4-FFF2-40B4-BE49-F238E27FC236}">
              <a16:creationId xmlns:a16="http://schemas.microsoft.com/office/drawing/2014/main" id="{00000000-0008-0000-0500-00005A1B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85" zoomScaleNormal="85"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="110" zoomScaleNormal="110"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S65"/>
  <sheetViews>
    <sheetView workbookViewId="0">
      <pane xSplit="1" ySplit="5" topLeftCell="O39" activePane="bottomRight" state="frozen"/>
      <selection pane="topRight" activeCell="B1" sqref="B1"/>
      <selection pane="bottomLeft" activeCell="A6" sqref="A6"/>
      <selection pane="bottomRight" activeCell="AP52" sqref="AP52"/>
    </sheetView>
  </sheetViews>
  <sheetFormatPr defaultRowHeight="12.75" x14ac:dyDescent="0.2"/>
  <cols>
    <col min="1" max="1" width="7.85546875" customWidth="1"/>
    <col min="2" max="2" width="4.5703125" customWidth="1"/>
    <col min="3" max="3" width="4.85546875" customWidth="1"/>
    <col min="4" max="4" width="5.28515625" customWidth="1"/>
    <col min="5" max="5" width="4.5703125" customWidth="1"/>
    <col min="6" max="6" width="4.85546875" customWidth="1"/>
    <col min="7" max="7" width="5.28515625" customWidth="1"/>
    <col min="8" max="8" width="4.5703125" customWidth="1"/>
    <col min="9" max="10" width="4.85546875" customWidth="1"/>
    <col min="11" max="11" width="4.5703125" customWidth="1"/>
    <col min="12" max="13" width="4.85546875" customWidth="1"/>
    <col min="14" max="14" width="4.5703125" customWidth="1"/>
    <col min="15" max="16" width="4.85546875" customWidth="1"/>
    <col min="17" max="17" width="4.5703125" customWidth="1"/>
    <col min="18" max="19" width="4.85546875" customWidth="1"/>
    <col min="20" max="20" width="4.5703125" customWidth="1"/>
    <col min="21" max="22" width="4.85546875" customWidth="1"/>
    <col min="23" max="23" width="4.5703125" customWidth="1"/>
    <col min="24" max="25" width="4.85546875" customWidth="1"/>
    <col min="26" max="26" width="4.5703125" customWidth="1"/>
    <col min="27" max="28" width="4.85546875" customWidth="1"/>
    <col min="29" max="29" width="4.5703125" customWidth="1"/>
    <col min="30" max="31" width="4.85546875" customWidth="1"/>
    <col min="32" max="32" width="4.5703125" customWidth="1"/>
    <col min="33" max="34" width="5.28515625" customWidth="1"/>
    <col min="35" max="35" width="4.5703125" customWidth="1"/>
    <col min="36" max="36" width="5.140625" customWidth="1"/>
    <col min="37" max="37" width="5.28515625" customWidth="1"/>
    <col min="38" max="38" width="4.5703125" customWidth="1"/>
    <col min="39" max="39" width="4.85546875" customWidth="1"/>
    <col min="40" max="40" width="5.42578125" customWidth="1"/>
    <col min="41" max="41" width="4.5703125" customWidth="1"/>
    <col min="42" max="42" width="5.5703125" customWidth="1"/>
    <col min="43" max="43" width="5.42578125" customWidth="1"/>
    <col min="44" max="44" width="4.5703125" customWidth="1"/>
    <col min="45" max="45" width="4.85546875" customWidth="1"/>
    <col min="46" max="46" width="5.28515625" customWidth="1"/>
    <col min="47" max="47" width="4.5703125" customWidth="1"/>
    <col min="48" max="48" width="4.85546875" customWidth="1"/>
    <col min="49" max="49" width="5.28515625" customWidth="1"/>
    <col min="50" max="61" width="4.85546875" customWidth="1"/>
    <col min="62" max="64" width="5.28515625" customWidth="1"/>
  </cols>
  <sheetData>
    <row r="1" spans="1:71" ht="16.5" x14ac:dyDescent="0.25">
      <c r="A1" s="39" t="s">
        <v>70</v>
      </c>
      <c r="N1" s="178"/>
    </row>
    <row r="2" spans="1:71" ht="13.5" thickBot="1" x14ac:dyDescent="0.25"/>
    <row r="3" spans="1:71" ht="13.5" thickBot="1" x14ac:dyDescent="0.25">
      <c r="A3" s="1"/>
      <c r="B3" s="200" t="s">
        <v>22</v>
      </c>
      <c r="C3" s="201"/>
      <c r="D3" s="202"/>
      <c r="E3" s="37"/>
      <c r="F3" s="37" t="s">
        <v>23</v>
      </c>
      <c r="G3" s="37"/>
      <c r="H3" s="200" t="s">
        <v>24</v>
      </c>
      <c r="I3" s="201"/>
      <c r="J3" s="202"/>
      <c r="K3" s="37"/>
      <c r="L3" s="37" t="s">
        <v>25</v>
      </c>
      <c r="M3" s="37"/>
      <c r="N3" s="200" t="s">
        <v>26</v>
      </c>
      <c r="O3" s="201"/>
      <c r="P3" s="202"/>
      <c r="Q3" s="105"/>
      <c r="R3" s="37" t="s">
        <v>27</v>
      </c>
      <c r="S3" s="37"/>
      <c r="T3" s="200" t="s">
        <v>28</v>
      </c>
      <c r="U3" s="201"/>
      <c r="V3" s="202"/>
      <c r="W3" s="37"/>
      <c r="X3" s="37" t="s">
        <v>29</v>
      </c>
      <c r="Y3" s="37"/>
      <c r="Z3" s="200" t="s">
        <v>30</v>
      </c>
      <c r="AA3" s="201"/>
      <c r="AB3" s="201"/>
      <c r="AC3" s="37"/>
      <c r="AD3" s="37" t="s">
        <v>31</v>
      </c>
      <c r="AE3" s="37"/>
      <c r="AF3" s="201" t="s">
        <v>32</v>
      </c>
      <c r="AG3" s="201"/>
      <c r="AH3" s="202"/>
      <c r="AI3" s="37"/>
      <c r="AJ3" s="37" t="s">
        <v>33</v>
      </c>
      <c r="AK3" s="37"/>
      <c r="AL3" s="200" t="s">
        <v>34</v>
      </c>
      <c r="AM3" s="201"/>
      <c r="AN3" s="202"/>
      <c r="AO3" s="68"/>
      <c r="AP3" s="37" t="s">
        <v>35</v>
      </c>
      <c r="AQ3" s="38"/>
      <c r="AR3" s="200" t="s">
        <v>36</v>
      </c>
      <c r="AS3" s="201"/>
      <c r="AT3" s="202"/>
      <c r="AU3" s="37"/>
      <c r="AV3" s="37" t="s">
        <v>37</v>
      </c>
      <c r="AW3" s="37"/>
      <c r="AX3" s="111"/>
      <c r="AY3" s="104" t="s">
        <v>50</v>
      </c>
      <c r="AZ3" s="112"/>
      <c r="BA3" s="37"/>
      <c r="BB3" s="37" t="s">
        <v>51</v>
      </c>
      <c r="BC3" s="37"/>
      <c r="BD3" s="200" t="s">
        <v>43</v>
      </c>
      <c r="BE3" s="201"/>
      <c r="BF3" s="202"/>
      <c r="BG3" s="192" t="s">
        <v>44</v>
      </c>
      <c r="BH3" s="193"/>
      <c r="BI3" s="194"/>
      <c r="BJ3" s="203" t="s">
        <v>41</v>
      </c>
      <c r="BK3" s="204"/>
      <c r="BL3" s="205"/>
    </row>
    <row r="4" spans="1:71" x14ac:dyDescent="0.2">
      <c r="A4" s="2" t="s">
        <v>20</v>
      </c>
      <c r="B4" s="55" t="s">
        <v>10</v>
      </c>
      <c r="C4" s="56" t="s">
        <v>11</v>
      </c>
      <c r="D4" s="57" t="s">
        <v>8</v>
      </c>
      <c r="E4" s="44" t="s">
        <v>10</v>
      </c>
      <c r="F4" s="45" t="s">
        <v>11</v>
      </c>
      <c r="G4" s="46" t="s">
        <v>8</v>
      </c>
      <c r="H4" s="55" t="s">
        <v>10</v>
      </c>
      <c r="I4" s="56" t="s">
        <v>11</v>
      </c>
      <c r="J4" s="57" t="s">
        <v>8</v>
      </c>
      <c r="K4" s="44" t="s">
        <v>10</v>
      </c>
      <c r="L4" s="45" t="s">
        <v>11</v>
      </c>
      <c r="M4" s="46" t="s">
        <v>8</v>
      </c>
      <c r="N4" s="55" t="s">
        <v>10</v>
      </c>
      <c r="O4" s="56" t="s">
        <v>11</v>
      </c>
      <c r="P4" s="57" t="s">
        <v>8</v>
      </c>
      <c r="Q4" s="44" t="s">
        <v>10</v>
      </c>
      <c r="R4" s="45" t="s">
        <v>11</v>
      </c>
      <c r="S4" s="46" t="s">
        <v>8</v>
      </c>
      <c r="T4" s="55" t="s">
        <v>10</v>
      </c>
      <c r="U4" s="56" t="s">
        <v>11</v>
      </c>
      <c r="V4" s="57" t="s">
        <v>8</v>
      </c>
      <c r="W4" s="44" t="s">
        <v>10</v>
      </c>
      <c r="X4" s="45" t="s">
        <v>11</v>
      </c>
      <c r="Y4" s="46" t="s">
        <v>8</v>
      </c>
      <c r="Z4" s="55" t="s">
        <v>10</v>
      </c>
      <c r="AA4" s="56" t="s">
        <v>11</v>
      </c>
      <c r="AB4" s="57" t="s">
        <v>8</v>
      </c>
      <c r="AC4" s="44" t="s">
        <v>10</v>
      </c>
      <c r="AD4" s="45" t="s">
        <v>11</v>
      </c>
      <c r="AE4" s="46" t="s">
        <v>8</v>
      </c>
      <c r="AF4" s="55" t="s">
        <v>10</v>
      </c>
      <c r="AG4" s="56" t="s">
        <v>11</v>
      </c>
      <c r="AH4" s="57" t="s">
        <v>8</v>
      </c>
      <c r="AI4" s="44" t="s">
        <v>10</v>
      </c>
      <c r="AJ4" s="45" t="s">
        <v>11</v>
      </c>
      <c r="AK4" s="94" t="s">
        <v>8</v>
      </c>
      <c r="AL4" s="55" t="s">
        <v>10</v>
      </c>
      <c r="AM4" s="56" t="s">
        <v>11</v>
      </c>
      <c r="AN4" s="57" t="s">
        <v>8</v>
      </c>
      <c r="AO4" s="44" t="s">
        <v>10</v>
      </c>
      <c r="AP4" s="45" t="s">
        <v>11</v>
      </c>
      <c r="AQ4" s="46" t="s">
        <v>8</v>
      </c>
      <c r="AR4" s="55" t="s">
        <v>10</v>
      </c>
      <c r="AS4" s="56" t="s">
        <v>11</v>
      </c>
      <c r="AT4" s="57" t="s">
        <v>8</v>
      </c>
      <c r="AU4" s="44" t="s">
        <v>10</v>
      </c>
      <c r="AV4" s="45" t="s">
        <v>11</v>
      </c>
      <c r="AW4" s="94" t="s">
        <v>8</v>
      </c>
      <c r="AX4" s="55" t="s">
        <v>10</v>
      </c>
      <c r="AY4" s="56" t="s">
        <v>11</v>
      </c>
      <c r="AZ4" s="117" t="s">
        <v>8</v>
      </c>
      <c r="BA4" s="44" t="s">
        <v>10</v>
      </c>
      <c r="BB4" s="45" t="s">
        <v>11</v>
      </c>
      <c r="BC4" s="94" t="s">
        <v>8</v>
      </c>
      <c r="BD4" s="55" t="s">
        <v>10</v>
      </c>
      <c r="BE4" s="56" t="s">
        <v>11</v>
      </c>
      <c r="BF4" s="117" t="s">
        <v>8</v>
      </c>
      <c r="BG4" s="44" t="s">
        <v>10</v>
      </c>
      <c r="BH4" s="45" t="s">
        <v>11</v>
      </c>
      <c r="BI4" s="94" t="s">
        <v>8</v>
      </c>
      <c r="BJ4" s="55" t="s">
        <v>10</v>
      </c>
      <c r="BK4" s="56" t="s">
        <v>11</v>
      </c>
      <c r="BL4" s="57" t="s">
        <v>8</v>
      </c>
    </row>
    <row r="5" spans="1:71" ht="13.5" thickBot="1" x14ac:dyDescent="0.25">
      <c r="A5" s="41" t="s">
        <v>21</v>
      </c>
      <c r="B5" s="58"/>
      <c r="C5" s="59"/>
      <c r="D5" s="60"/>
      <c r="E5" s="53"/>
      <c r="F5" s="53"/>
      <c r="G5" s="53"/>
      <c r="H5" s="64"/>
      <c r="I5" s="65"/>
      <c r="J5" s="66"/>
      <c r="K5" s="54"/>
      <c r="L5" s="54"/>
      <c r="M5" s="54"/>
      <c r="N5" s="64"/>
      <c r="O5" s="65"/>
      <c r="P5" s="66"/>
      <c r="Q5" s="54"/>
      <c r="R5" s="54"/>
      <c r="S5" s="54"/>
      <c r="T5" s="67"/>
      <c r="U5" s="65"/>
      <c r="V5" s="66"/>
      <c r="W5" s="54"/>
      <c r="X5" s="54"/>
      <c r="Y5" s="54"/>
      <c r="Z5" s="64"/>
      <c r="AA5" s="65"/>
      <c r="AB5" s="66"/>
      <c r="AC5" s="54"/>
      <c r="AD5" s="54"/>
      <c r="AE5" s="54"/>
      <c r="AF5" s="64"/>
      <c r="AG5" s="65"/>
      <c r="AH5" s="66"/>
      <c r="AI5" s="54"/>
      <c r="AJ5" s="54"/>
      <c r="AK5" s="54"/>
      <c r="AL5" s="150"/>
      <c r="AM5" s="151"/>
      <c r="AN5" s="66"/>
      <c r="AO5" s="54"/>
      <c r="AP5" s="54"/>
      <c r="AQ5" s="54"/>
      <c r="AR5" s="64"/>
      <c r="AS5" s="65"/>
      <c r="AT5" s="66"/>
      <c r="AU5" s="54"/>
      <c r="AV5" s="54"/>
      <c r="AW5" s="54"/>
      <c r="AX5" s="98"/>
      <c r="AY5" s="99"/>
      <c r="AZ5" s="100"/>
      <c r="BA5" s="115"/>
      <c r="BB5" s="54"/>
      <c r="BC5" s="116"/>
      <c r="BD5" s="98"/>
      <c r="BE5" s="99"/>
      <c r="BF5" s="100"/>
      <c r="BG5" s="54"/>
      <c r="BH5" s="54"/>
      <c r="BI5" s="54"/>
      <c r="BJ5" s="64"/>
      <c r="BK5" s="65"/>
      <c r="BL5" s="66"/>
    </row>
    <row r="6" spans="1:71" x14ac:dyDescent="0.2">
      <c r="A6" s="13">
        <v>1</v>
      </c>
      <c r="B6" s="72">
        <v>267.5</v>
      </c>
      <c r="C6" s="72">
        <v>129.56642222297319</v>
      </c>
      <c r="D6" s="61">
        <f t="shared" ref="D6:D45" si="0">B6+C6</f>
        <v>397.06642222297319</v>
      </c>
      <c r="E6" s="43">
        <v>275</v>
      </c>
      <c r="F6" s="43">
        <v>232.5</v>
      </c>
      <c r="G6" s="43">
        <f>E6+F6</f>
        <v>507.5</v>
      </c>
      <c r="H6" s="71">
        <v>52.5</v>
      </c>
      <c r="I6" s="71">
        <v>383.25</v>
      </c>
      <c r="J6" s="61">
        <f t="shared" ref="J6:J57" si="1">H6+I6</f>
        <v>435.75</v>
      </c>
      <c r="K6" s="43">
        <v>82.5</v>
      </c>
      <c r="L6" s="43">
        <v>261</v>
      </c>
      <c r="M6" s="43">
        <f>K6+L6</f>
        <v>343.5</v>
      </c>
      <c r="N6" s="72">
        <v>0</v>
      </c>
      <c r="O6" s="72">
        <v>88.4</v>
      </c>
      <c r="P6" s="61">
        <f t="shared" ref="P6:P11" si="2">N6+O6</f>
        <v>88.4</v>
      </c>
      <c r="Q6" s="43">
        <v>0</v>
      </c>
      <c r="R6" s="43">
        <v>269.61980000000005</v>
      </c>
      <c r="S6" s="43">
        <f>Q6+R6</f>
        <v>269.61980000000005</v>
      </c>
      <c r="T6" s="71">
        <v>0</v>
      </c>
      <c r="U6" s="71">
        <v>849.25</v>
      </c>
      <c r="V6" s="61">
        <f t="shared" ref="V6:V57" si="3">T6+U6</f>
        <v>849.25</v>
      </c>
      <c r="W6" s="43"/>
      <c r="X6" s="43"/>
      <c r="Y6" s="43">
        <f>W6+X6</f>
        <v>0</v>
      </c>
      <c r="Z6" s="71"/>
      <c r="AA6" s="71"/>
      <c r="AB6" s="61">
        <f t="shared" ref="AB6:AB28" si="4">Z6+AA6</f>
        <v>0</v>
      </c>
      <c r="AC6" s="43"/>
      <c r="AD6" s="43"/>
      <c r="AE6" s="43">
        <f>AC6+AD6</f>
        <v>0</v>
      </c>
      <c r="AF6" s="71">
        <v>12.75</v>
      </c>
      <c r="AG6" s="71">
        <v>0</v>
      </c>
      <c r="AH6" s="61">
        <f t="shared" ref="AH6:AH57" si="5">AF6+AG6</f>
        <v>12.75</v>
      </c>
      <c r="AI6" s="43">
        <v>12.75</v>
      </c>
      <c r="AJ6" s="43">
        <v>0</v>
      </c>
      <c r="AK6" s="135">
        <f>AI6+AJ6</f>
        <v>12.75</v>
      </c>
      <c r="AL6" s="71">
        <v>0</v>
      </c>
      <c r="AM6" s="71">
        <v>849.25</v>
      </c>
      <c r="AN6" s="61">
        <f t="shared" ref="AN6:AN17" si="6">AL6+AM6</f>
        <v>849.25</v>
      </c>
      <c r="AO6" s="43">
        <v>0</v>
      </c>
      <c r="AP6" s="43">
        <v>941.45675000000006</v>
      </c>
      <c r="AQ6" s="43">
        <f>SUM(AO6:AP6)</f>
        <v>941.45675000000006</v>
      </c>
      <c r="AR6" s="71"/>
      <c r="AS6" s="71"/>
      <c r="AT6" s="61">
        <f t="shared" ref="AT6:AT14" si="7">AR6+AS6</f>
        <v>0</v>
      </c>
      <c r="AU6" s="43"/>
      <c r="AV6" s="43"/>
      <c r="AW6" s="95">
        <f t="shared" ref="AW6:AW12" si="8">AU6+AV6</f>
        <v>0</v>
      </c>
      <c r="AX6" s="101">
        <v>0</v>
      </c>
      <c r="AY6" s="61">
        <v>170</v>
      </c>
      <c r="AZ6" s="102">
        <f t="shared" ref="AZ6:AZ12" si="9">AX6+AY6</f>
        <v>170</v>
      </c>
      <c r="BA6" s="97">
        <v>0</v>
      </c>
      <c r="BB6" s="43">
        <v>187.75</v>
      </c>
      <c r="BC6" s="43">
        <f t="shared" ref="BC6:BC11" si="10">SUM(BA6:BB6)</f>
        <v>187.75</v>
      </c>
      <c r="BD6" s="61"/>
      <c r="BE6" s="61"/>
      <c r="BF6" s="61">
        <f>BD6+BE6</f>
        <v>0</v>
      </c>
      <c r="BG6" s="43"/>
      <c r="BH6" s="43"/>
      <c r="BI6" s="43">
        <f t="shared" ref="BI6:BI48" si="11">BG6+BH6</f>
        <v>0</v>
      </c>
      <c r="BJ6" s="103">
        <f t="shared" ref="BJ6:BJ14" si="12">B6+H6+N6+T6+Z6+AF6+AL6+AR6+AX6</f>
        <v>332.75</v>
      </c>
      <c r="BK6" s="103">
        <f t="shared" ref="BK6:BK14" si="13">C6+I6+O6+U6+AA6+AG6+AM6+AS6+AY6</f>
        <v>2469.7164222229731</v>
      </c>
      <c r="BL6" s="103">
        <f t="shared" ref="BL6:BL37" si="14">D6+J6+P6+V6+AB6+AH6+AN6+AT6+AZ6</f>
        <v>2802.4664222229731</v>
      </c>
      <c r="BN6" s="106"/>
      <c r="BO6" s="106"/>
      <c r="BP6" s="82"/>
      <c r="BQ6" s="82"/>
      <c r="BR6" s="106"/>
      <c r="BS6" s="106"/>
    </row>
    <row r="7" spans="1:71" x14ac:dyDescent="0.2">
      <c r="A7" s="13">
        <v>2</v>
      </c>
      <c r="B7" s="72">
        <v>258.81951898807625</v>
      </c>
      <c r="C7" s="72">
        <v>157.45919367375214</v>
      </c>
      <c r="D7" s="62">
        <f t="shared" si="0"/>
        <v>416.27871266182842</v>
      </c>
      <c r="E7" s="15">
        <v>267.5</v>
      </c>
      <c r="F7" s="15">
        <v>270</v>
      </c>
      <c r="G7" s="43">
        <f t="shared" ref="G7:G20" si="15">E7+F7</f>
        <v>537.5</v>
      </c>
      <c r="H7" s="71">
        <v>50.25</v>
      </c>
      <c r="I7" s="71">
        <v>316.5</v>
      </c>
      <c r="J7" s="62">
        <f t="shared" si="1"/>
        <v>366.75</v>
      </c>
      <c r="K7" s="15">
        <v>81</v>
      </c>
      <c r="L7" s="15">
        <v>215.25</v>
      </c>
      <c r="M7" s="43">
        <f t="shared" ref="M7:M57" si="16">K7+L7</f>
        <v>296.25</v>
      </c>
      <c r="N7" s="72">
        <v>0</v>
      </c>
      <c r="O7" s="72">
        <v>51.71</v>
      </c>
      <c r="P7" s="62">
        <f t="shared" si="2"/>
        <v>51.71</v>
      </c>
      <c r="Q7" s="15">
        <v>0</v>
      </c>
      <c r="R7" s="15">
        <v>431.76374999999979</v>
      </c>
      <c r="S7" s="43">
        <f t="shared" ref="S7:S57" si="17">Q7+R7</f>
        <v>431.76374999999979</v>
      </c>
      <c r="T7" s="72">
        <v>0</v>
      </c>
      <c r="U7" s="72">
        <v>1021.25</v>
      </c>
      <c r="V7" s="62">
        <f t="shared" si="3"/>
        <v>1021.25</v>
      </c>
      <c r="W7" s="15"/>
      <c r="X7" s="15"/>
      <c r="Y7" s="43">
        <f t="shared" ref="Y7:Y57" si="18">W7+X7</f>
        <v>0</v>
      </c>
      <c r="Z7" s="72"/>
      <c r="AA7" s="72"/>
      <c r="AB7" s="62">
        <f t="shared" si="4"/>
        <v>0</v>
      </c>
      <c r="AC7" s="15"/>
      <c r="AD7" s="15"/>
      <c r="AE7" s="43">
        <f t="shared" ref="AE7:AE22" si="19">AC7+AD7</f>
        <v>0</v>
      </c>
      <c r="AF7" s="72">
        <v>31.75</v>
      </c>
      <c r="AG7" s="72">
        <v>1.5</v>
      </c>
      <c r="AH7" s="62">
        <f t="shared" si="5"/>
        <v>33.25</v>
      </c>
      <c r="AI7" s="15">
        <v>31.75</v>
      </c>
      <c r="AJ7" s="15">
        <v>1.5</v>
      </c>
      <c r="AK7" s="135">
        <f>AI7+AJ7</f>
        <v>33.25</v>
      </c>
      <c r="AL7" s="72">
        <v>0</v>
      </c>
      <c r="AM7" s="72">
        <v>690.25</v>
      </c>
      <c r="AN7" s="62">
        <f t="shared" si="6"/>
        <v>690.25</v>
      </c>
      <c r="AO7" s="15">
        <v>0</v>
      </c>
      <c r="AP7" s="15">
        <v>945.83849999999984</v>
      </c>
      <c r="AQ7" s="43">
        <f t="shared" ref="AQ7:AQ35" si="20">SUM(AO7:AP7)</f>
        <v>945.83849999999984</v>
      </c>
      <c r="AR7" s="72"/>
      <c r="AS7" s="72"/>
      <c r="AT7" s="62">
        <f t="shared" si="7"/>
        <v>0</v>
      </c>
      <c r="AU7" s="15"/>
      <c r="AV7" s="15"/>
      <c r="AW7" s="95">
        <f t="shared" si="8"/>
        <v>0</v>
      </c>
      <c r="AX7" s="101">
        <v>0</v>
      </c>
      <c r="AY7" s="61">
        <v>170</v>
      </c>
      <c r="AZ7" s="102">
        <f t="shared" si="9"/>
        <v>170</v>
      </c>
      <c r="BA7" s="97">
        <v>0</v>
      </c>
      <c r="BB7" s="43">
        <v>217.75</v>
      </c>
      <c r="BC7" s="43">
        <f t="shared" si="10"/>
        <v>217.75</v>
      </c>
      <c r="BD7" s="61"/>
      <c r="BE7" s="61"/>
      <c r="BF7" s="61">
        <f t="shared" ref="BF7:BF57" si="21">BD7+BE7</f>
        <v>0</v>
      </c>
      <c r="BG7" s="43"/>
      <c r="BH7" s="43"/>
      <c r="BI7" s="43">
        <f t="shared" si="11"/>
        <v>0</v>
      </c>
      <c r="BJ7" s="103">
        <f t="shared" si="12"/>
        <v>340.81951898807625</v>
      </c>
      <c r="BK7" s="103">
        <f t="shared" si="13"/>
        <v>2408.669193673752</v>
      </c>
      <c r="BL7" s="103">
        <f t="shared" si="14"/>
        <v>2749.4887126618287</v>
      </c>
      <c r="BN7" s="106"/>
      <c r="BO7" s="106"/>
      <c r="BP7" s="82"/>
      <c r="BQ7" s="82"/>
      <c r="BR7" s="106"/>
      <c r="BS7" s="106"/>
    </row>
    <row r="8" spans="1:71" x14ac:dyDescent="0.2">
      <c r="A8" s="13">
        <v>3</v>
      </c>
      <c r="B8" s="72">
        <v>331.18526792190085</v>
      </c>
      <c r="C8" s="72">
        <v>237.53844074211756</v>
      </c>
      <c r="D8" s="62">
        <f t="shared" si="0"/>
        <v>568.72370866401843</v>
      </c>
      <c r="E8" s="15">
        <v>277.5</v>
      </c>
      <c r="F8" s="15">
        <v>330</v>
      </c>
      <c r="G8" s="43">
        <f t="shared" si="15"/>
        <v>607.5</v>
      </c>
      <c r="H8" s="71">
        <v>85.5</v>
      </c>
      <c r="I8" s="71">
        <v>516</v>
      </c>
      <c r="J8" s="62">
        <f t="shared" si="1"/>
        <v>601.5</v>
      </c>
      <c r="K8" s="15">
        <v>74.25</v>
      </c>
      <c r="L8" s="15">
        <v>375</v>
      </c>
      <c r="M8" s="43">
        <f t="shared" si="16"/>
        <v>449.25</v>
      </c>
      <c r="N8" s="72">
        <v>0</v>
      </c>
      <c r="O8" s="72">
        <v>51.4</v>
      </c>
      <c r="P8" s="62">
        <f t="shared" si="2"/>
        <v>51.4</v>
      </c>
      <c r="Q8" s="15">
        <v>0</v>
      </c>
      <c r="R8" s="15">
        <v>603.94964999999979</v>
      </c>
      <c r="S8" s="43">
        <f t="shared" si="17"/>
        <v>603.94964999999979</v>
      </c>
      <c r="T8" s="72">
        <v>0</v>
      </c>
      <c r="U8" s="72">
        <v>1021.25</v>
      </c>
      <c r="V8" s="62">
        <f t="shared" si="3"/>
        <v>1021.25</v>
      </c>
      <c r="W8" s="15"/>
      <c r="X8" s="15"/>
      <c r="Y8" s="43">
        <f t="shared" si="18"/>
        <v>0</v>
      </c>
      <c r="Z8" s="72"/>
      <c r="AA8" s="72"/>
      <c r="AB8" s="62">
        <f t="shared" si="4"/>
        <v>0</v>
      </c>
      <c r="AC8" s="15"/>
      <c r="AD8" s="15"/>
      <c r="AE8" s="43">
        <f t="shared" si="19"/>
        <v>0</v>
      </c>
      <c r="AF8" s="72">
        <v>14.5</v>
      </c>
      <c r="AG8" s="72">
        <v>0</v>
      </c>
      <c r="AH8" s="62">
        <f t="shared" si="5"/>
        <v>14.5</v>
      </c>
      <c r="AI8" s="15">
        <v>14.5</v>
      </c>
      <c r="AJ8" s="15">
        <v>0</v>
      </c>
      <c r="AK8" s="135">
        <f>AI8+AJ8</f>
        <v>14.5</v>
      </c>
      <c r="AL8" s="72">
        <v>0</v>
      </c>
      <c r="AM8" s="72">
        <v>716.5</v>
      </c>
      <c r="AN8" s="62">
        <f t="shared" si="6"/>
        <v>716.5</v>
      </c>
      <c r="AO8" s="15">
        <v>0</v>
      </c>
      <c r="AP8" s="15">
        <v>763.31374999999991</v>
      </c>
      <c r="AQ8" s="43">
        <f t="shared" si="20"/>
        <v>763.31374999999991</v>
      </c>
      <c r="AR8" s="72"/>
      <c r="AS8" s="72"/>
      <c r="AT8" s="62">
        <f t="shared" si="7"/>
        <v>0</v>
      </c>
      <c r="AU8" s="15"/>
      <c r="AV8" s="15"/>
      <c r="AW8" s="95">
        <f t="shared" si="8"/>
        <v>0</v>
      </c>
      <c r="AX8" s="101">
        <v>0</v>
      </c>
      <c r="AY8" s="61">
        <v>165</v>
      </c>
      <c r="AZ8" s="102">
        <f t="shared" si="9"/>
        <v>165</v>
      </c>
      <c r="BA8" s="97">
        <v>0</v>
      </c>
      <c r="BB8" s="43">
        <v>108.25</v>
      </c>
      <c r="BC8" s="43">
        <f t="shared" si="10"/>
        <v>108.25</v>
      </c>
      <c r="BD8" s="61"/>
      <c r="BE8" s="61"/>
      <c r="BF8" s="61">
        <f t="shared" si="21"/>
        <v>0</v>
      </c>
      <c r="BG8" s="43"/>
      <c r="BH8" s="43"/>
      <c r="BI8" s="43">
        <f t="shared" si="11"/>
        <v>0</v>
      </c>
      <c r="BJ8" s="103">
        <f t="shared" si="12"/>
        <v>431.18526792190085</v>
      </c>
      <c r="BK8" s="103">
        <f t="shared" si="13"/>
        <v>2707.6884407421176</v>
      </c>
      <c r="BL8" s="103">
        <f t="shared" si="14"/>
        <v>3138.8737086640185</v>
      </c>
      <c r="BN8" s="106"/>
      <c r="BO8" s="106"/>
      <c r="BP8" s="82"/>
      <c r="BQ8" s="82"/>
      <c r="BR8" s="106"/>
      <c r="BS8" s="106"/>
    </row>
    <row r="9" spans="1:71" x14ac:dyDescent="0.2">
      <c r="A9" s="13">
        <v>4</v>
      </c>
      <c r="B9" s="72">
        <v>372.5</v>
      </c>
      <c r="C9" s="72">
        <v>236.81862728532323</v>
      </c>
      <c r="D9" s="62">
        <f t="shared" si="0"/>
        <v>609.31862728532326</v>
      </c>
      <c r="E9" s="15">
        <v>336.25</v>
      </c>
      <c r="F9" s="15">
        <v>491.25</v>
      </c>
      <c r="G9" s="43">
        <f t="shared" si="15"/>
        <v>827.5</v>
      </c>
      <c r="H9" s="71">
        <v>59.25</v>
      </c>
      <c r="I9" s="71">
        <v>747.75</v>
      </c>
      <c r="J9" s="62">
        <f t="shared" si="1"/>
        <v>807</v>
      </c>
      <c r="K9" s="70">
        <v>136.5</v>
      </c>
      <c r="L9" s="70">
        <v>442.5</v>
      </c>
      <c r="M9" s="43">
        <f t="shared" si="16"/>
        <v>579</v>
      </c>
      <c r="N9" s="72">
        <v>0</v>
      </c>
      <c r="O9" s="72">
        <v>38.94</v>
      </c>
      <c r="P9" s="62">
        <f t="shared" si="2"/>
        <v>38.94</v>
      </c>
      <c r="Q9" s="15">
        <v>0</v>
      </c>
      <c r="R9" s="15">
        <v>326.78609999999998</v>
      </c>
      <c r="S9" s="43">
        <f t="shared" si="17"/>
        <v>326.78609999999998</v>
      </c>
      <c r="T9" s="72">
        <v>0</v>
      </c>
      <c r="U9" s="72">
        <v>591.25</v>
      </c>
      <c r="V9" s="62">
        <f t="shared" si="3"/>
        <v>591.25</v>
      </c>
      <c r="W9" s="15"/>
      <c r="X9" s="15"/>
      <c r="Y9" s="43">
        <f t="shared" si="18"/>
        <v>0</v>
      </c>
      <c r="Z9" s="72"/>
      <c r="AA9" s="72"/>
      <c r="AB9" s="62">
        <f t="shared" si="4"/>
        <v>0</v>
      </c>
      <c r="AC9" s="15"/>
      <c r="AD9" s="15"/>
      <c r="AE9" s="43">
        <f t="shared" si="19"/>
        <v>0</v>
      </c>
      <c r="AF9" s="72">
        <v>0</v>
      </c>
      <c r="AG9" s="72">
        <v>0</v>
      </c>
      <c r="AH9" s="62">
        <f t="shared" si="5"/>
        <v>0</v>
      </c>
      <c r="AI9" s="15">
        <v>0</v>
      </c>
      <c r="AJ9" s="15">
        <v>0</v>
      </c>
      <c r="AK9" s="135">
        <f>AI9+AJ9</f>
        <v>0</v>
      </c>
      <c r="AL9" s="72">
        <v>0</v>
      </c>
      <c r="AM9" s="72">
        <v>593.5</v>
      </c>
      <c r="AN9" s="62">
        <f t="shared" si="6"/>
        <v>593.5</v>
      </c>
      <c r="AO9" s="15">
        <v>0</v>
      </c>
      <c r="AP9" s="15">
        <v>908.75349999999992</v>
      </c>
      <c r="AQ9" s="43">
        <f t="shared" si="20"/>
        <v>908.75349999999992</v>
      </c>
      <c r="AR9" s="72"/>
      <c r="AS9" s="72"/>
      <c r="AT9" s="62">
        <f t="shared" si="7"/>
        <v>0</v>
      </c>
      <c r="AU9" s="15"/>
      <c r="AV9" s="15"/>
      <c r="AW9" s="95">
        <f t="shared" si="8"/>
        <v>0</v>
      </c>
      <c r="AX9" s="101">
        <v>0</v>
      </c>
      <c r="AY9" s="61">
        <v>11</v>
      </c>
      <c r="AZ9" s="102">
        <f t="shared" si="9"/>
        <v>11</v>
      </c>
      <c r="BA9" s="97">
        <v>0</v>
      </c>
      <c r="BB9" s="43">
        <v>102.25</v>
      </c>
      <c r="BC9" s="43">
        <f t="shared" si="10"/>
        <v>102.25</v>
      </c>
      <c r="BD9" s="61"/>
      <c r="BE9" s="61"/>
      <c r="BF9" s="61">
        <f t="shared" si="21"/>
        <v>0</v>
      </c>
      <c r="BG9" s="43"/>
      <c r="BH9" s="43"/>
      <c r="BI9" s="43">
        <f t="shared" si="11"/>
        <v>0</v>
      </c>
      <c r="BJ9" s="103">
        <f t="shared" si="12"/>
        <v>431.75</v>
      </c>
      <c r="BK9" s="103">
        <f t="shared" si="13"/>
        <v>2219.2586272853232</v>
      </c>
      <c r="BL9" s="103">
        <f t="shared" si="14"/>
        <v>2651.0086272853232</v>
      </c>
      <c r="BN9" s="31"/>
      <c r="BO9" s="31"/>
      <c r="BP9" s="82"/>
      <c r="BQ9" s="82"/>
      <c r="BR9" s="31"/>
      <c r="BS9" s="31"/>
    </row>
    <row r="10" spans="1:71" x14ac:dyDescent="0.2">
      <c r="A10" s="13">
        <v>5</v>
      </c>
      <c r="B10" s="72">
        <v>372.43610200469988</v>
      </c>
      <c r="C10" s="72">
        <v>260.93237808793214</v>
      </c>
      <c r="D10" s="62">
        <f t="shared" si="0"/>
        <v>633.36848009263201</v>
      </c>
      <c r="E10" s="15">
        <v>382.5</v>
      </c>
      <c r="F10" s="15">
        <v>405</v>
      </c>
      <c r="G10" s="43">
        <f t="shared" si="15"/>
        <v>787.5</v>
      </c>
      <c r="H10" s="71">
        <v>89.25</v>
      </c>
      <c r="I10" s="71">
        <v>876.75</v>
      </c>
      <c r="J10" s="62">
        <f t="shared" si="1"/>
        <v>966</v>
      </c>
      <c r="K10" s="70">
        <v>123.75</v>
      </c>
      <c r="L10" s="70">
        <v>529.5</v>
      </c>
      <c r="M10" s="43">
        <f t="shared" si="16"/>
        <v>653.25</v>
      </c>
      <c r="N10" s="72">
        <v>0</v>
      </c>
      <c r="O10" s="72">
        <v>88.64</v>
      </c>
      <c r="P10" s="62">
        <f t="shared" si="2"/>
        <v>88.64</v>
      </c>
      <c r="Q10" s="15">
        <v>0</v>
      </c>
      <c r="R10" s="15">
        <v>315.70659999999998</v>
      </c>
      <c r="S10" s="43">
        <f t="shared" si="17"/>
        <v>315.70659999999998</v>
      </c>
      <c r="T10" s="72">
        <v>0</v>
      </c>
      <c r="U10" s="72">
        <v>591.25</v>
      </c>
      <c r="V10" s="62">
        <f t="shared" si="3"/>
        <v>591.25</v>
      </c>
      <c r="W10" s="15"/>
      <c r="X10" s="15"/>
      <c r="Y10" s="43">
        <f t="shared" si="18"/>
        <v>0</v>
      </c>
      <c r="Z10" s="72"/>
      <c r="AA10" s="72"/>
      <c r="AB10" s="62">
        <f t="shared" si="4"/>
        <v>0</v>
      </c>
      <c r="AC10" s="15"/>
      <c r="AD10" s="15"/>
      <c r="AE10" s="43">
        <f t="shared" si="19"/>
        <v>0</v>
      </c>
      <c r="AF10" s="72">
        <v>21.12</v>
      </c>
      <c r="AG10" s="72">
        <v>5.28</v>
      </c>
      <c r="AH10" s="62">
        <f t="shared" si="5"/>
        <v>26.400000000000002</v>
      </c>
      <c r="AI10" s="15">
        <v>12.75</v>
      </c>
      <c r="AJ10" s="15">
        <v>0</v>
      </c>
      <c r="AK10" s="135">
        <f t="shared" ref="AK10:AK22" si="22">AI10+AJ10</f>
        <v>12.75</v>
      </c>
      <c r="AL10" s="72">
        <v>0</v>
      </c>
      <c r="AM10" s="72">
        <v>444.75</v>
      </c>
      <c r="AN10" s="62">
        <f t="shared" si="6"/>
        <v>444.75</v>
      </c>
      <c r="AO10" s="15">
        <v>0</v>
      </c>
      <c r="AP10" s="15">
        <v>677.62225000000001</v>
      </c>
      <c r="AQ10" s="43">
        <f t="shared" si="20"/>
        <v>677.62225000000001</v>
      </c>
      <c r="AR10" s="72"/>
      <c r="AS10" s="72"/>
      <c r="AT10" s="62">
        <f t="shared" si="7"/>
        <v>0</v>
      </c>
      <c r="AU10" s="15"/>
      <c r="AV10" s="15"/>
      <c r="AW10" s="95">
        <f t="shared" si="8"/>
        <v>0</v>
      </c>
      <c r="AX10" s="101">
        <v>0</v>
      </c>
      <c r="AY10" s="61">
        <v>71.5</v>
      </c>
      <c r="AZ10" s="102">
        <f t="shared" si="9"/>
        <v>71.5</v>
      </c>
      <c r="BA10" s="97">
        <v>0</v>
      </c>
      <c r="BB10" s="43">
        <v>215.75</v>
      </c>
      <c r="BC10" s="43">
        <f t="shared" si="10"/>
        <v>215.75</v>
      </c>
      <c r="BD10" s="61"/>
      <c r="BE10" s="61"/>
      <c r="BF10" s="61">
        <f t="shared" si="21"/>
        <v>0</v>
      </c>
      <c r="BG10" s="43"/>
      <c r="BH10" s="43"/>
      <c r="BI10" s="43">
        <f t="shared" si="11"/>
        <v>0</v>
      </c>
      <c r="BJ10" s="103">
        <f t="shared" si="12"/>
        <v>482.80610200469988</v>
      </c>
      <c r="BK10" s="103">
        <f t="shared" si="13"/>
        <v>2339.1023780879323</v>
      </c>
      <c r="BL10" s="103">
        <f t="shared" si="14"/>
        <v>2821.9084800926325</v>
      </c>
      <c r="BN10" s="31"/>
      <c r="BO10" s="31"/>
      <c r="BP10" s="82"/>
      <c r="BQ10" s="82"/>
      <c r="BR10" s="31"/>
      <c r="BS10" s="31"/>
    </row>
    <row r="11" spans="1:71" x14ac:dyDescent="0.2">
      <c r="A11" s="13">
        <v>6</v>
      </c>
      <c r="B11" s="72">
        <v>307.61336273172998</v>
      </c>
      <c r="C11" s="72">
        <v>334.35335068095026</v>
      </c>
      <c r="D11" s="62">
        <f t="shared" si="0"/>
        <v>641.96671341268029</v>
      </c>
      <c r="E11" s="15">
        <v>345</v>
      </c>
      <c r="F11" s="15">
        <v>460</v>
      </c>
      <c r="G11" s="43">
        <f t="shared" si="15"/>
        <v>805</v>
      </c>
      <c r="H11" s="71">
        <v>89</v>
      </c>
      <c r="I11" s="71">
        <v>868.875</v>
      </c>
      <c r="J11" s="62">
        <f t="shared" si="1"/>
        <v>957.875</v>
      </c>
      <c r="K11" s="70">
        <v>65.25</v>
      </c>
      <c r="L11" s="70">
        <v>358.5</v>
      </c>
      <c r="M11" s="43">
        <f t="shared" si="16"/>
        <v>423.75</v>
      </c>
      <c r="N11" s="72">
        <v>0</v>
      </c>
      <c r="O11" s="72">
        <v>86.69</v>
      </c>
      <c r="P11" s="62">
        <f t="shared" si="2"/>
        <v>86.69</v>
      </c>
      <c r="Q11" s="15">
        <v>0</v>
      </c>
      <c r="R11" s="15">
        <v>344.46759999999989</v>
      </c>
      <c r="S11" s="43">
        <f t="shared" si="17"/>
        <v>344.46759999999989</v>
      </c>
      <c r="T11" s="72">
        <v>0</v>
      </c>
      <c r="U11" s="72">
        <v>591.25</v>
      </c>
      <c r="V11" s="62">
        <f t="shared" si="3"/>
        <v>591.25</v>
      </c>
      <c r="W11" s="15"/>
      <c r="X11" s="15"/>
      <c r="Y11" s="43">
        <f t="shared" si="18"/>
        <v>0</v>
      </c>
      <c r="Z11" s="72"/>
      <c r="AA11" s="72"/>
      <c r="AB11" s="62">
        <f t="shared" si="4"/>
        <v>0</v>
      </c>
      <c r="AC11" s="15"/>
      <c r="AD11" s="15"/>
      <c r="AE11" s="43">
        <f t="shared" si="19"/>
        <v>0</v>
      </c>
      <c r="AF11" s="72">
        <v>36.96</v>
      </c>
      <c r="AG11" s="72">
        <v>0</v>
      </c>
      <c r="AH11" s="62">
        <f t="shared" si="5"/>
        <v>36.96</v>
      </c>
      <c r="AI11" s="15">
        <v>31.75</v>
      </c>
      <c r="AJ11" s="15">
        <v>1.5</v>
      </c>
      <c r="AK11" s="135">
        <f t="shared" si="22"/>
        <v>33.25</v>
      </c>
      <c r="AL11" s="72">
        <v>0</v>
      </c>
      <c r="AM11" s="72">
        <v>309.75</v>
      </c>
      <c r="AN11" s="62">
        <f t="shared" si="6"/>
        <v>309.75</v>
      </c>
      <c r="AO11" s="15">
        <v>0</v>
      </c>
      <c r="AP11" s="15">
        <v>765.55549999999994</v>
      </c>
      <c r="AQ11" s="43">
        <f t="shared" si="20"/>
        <v>765.55549999999994</v>
      </c>
      <c r="AR11" s="72"/>
      <c r="AS11" s="72"/>
      <c r="AT11" s="62">
        <f t="shared" si="7"/>
        <v>0</v>
      </c>
      <c r="AU11" s="15"/>
      <c r="AV11" s="15"/>
      <c r="AW11" s="95">
        <f t="shared" si="8"/>
        <v>0</v>
      </c>
      <c r="AX11" s="101">
        <v>0</v>
      </c>
      <c r="AY11" s="61">
        <v>110.00000000000001</v>
      </c>
      <c r="AZ11" s="102">
        <f t="shared" si="9"/>
        <v>110.00000000000001</v>
      </c>
      <c r="BA11" s="97">
        <v>0</v>
      </c>
      <c r="BB11" s="43">
        <v>243.25</v>
      </c>
      <c r="BC11" s="43">
        <f t="shared" si="10"/>
        <v>243.25</v>
      </c>
      <c r="BD11" s="61"/>
      <c r="BE11" s="61"/>
      <c r="BF11" s="61">
        <f t="shared" si="21"/>
        <v>0</v>
      </c>
      <c r="BG11" s="43"/>
      <c r="BH11" s="43"/>
      <c r="BI11" s="43">
        <f t="shared" si="11"/>
        <v>0</v>
      </c>
      <c r="BJ11" s="103">
        <f t="shared" si="12"/>
        <v>433.57336273172996</v>
      </c>
      <c r="BK11" s="103">
        <f t="shared" si="13"/>
        <v>2300.9183506809504</v>
      </c>
      <c r="BL11" s="103">
        <f t="shared" si="14"/>
        <v>2734.4917134126804</v>
      </c>
      <c r="BN11" s="31"/>
      <c r="BO11" s="31"/>
      <c r="BP11" s="82"/>
      <c r="BQ11" s="82"/>
      <c r="BR11" s="31"/>
      <c r="BS11" s="31"/>
    </row>
    <row r="12" spans="1:71" x14ac:dyDescent="0.2">
      <c r="A12" s="13">
        <v>7</v>
      </c>
      <c r="B12" s="72">
        <v>339.90687284226408</v>
      </c>
      <c r="C12" s="72">
        <v>314.91838734750428</v>
      </c>
      <c r="D12" s="62">
        <f t="shared" si="0"/>
        <v>654.82526018976841</v>
      </c>
      <c r="E12" s="15">
        <v>440</v>
      </c>
      <c r="F12" s="15">
        <v>482.5</v>
      </c>
      <c r="G12" s="43">
        <f t="shared" si="15"/>
        <v>922.5</v>
      </c>
      <c r="H12" s="71">
        <v>82.875</v>
      </c>
      <c r="I12" s="71">
        <v>866.25</v>
      </c>
      <c r="J12" s="62">
        <f t="shared" si="1"/>
        <v>949.125</v>
      </c>
      <c r="K12" s="15">
        <v>32.25</v>
      </c>
      <c r="L12" s="15">
        <v>345.75</v>
      </c>
      <c r="M12" s="43">
        <f t="shared" si="16"/>
        <v>378</v>
      </c>
      <c r="N12" s="72">
        <v>0</v>
      </c>
      <c r="O12" s="72">
        <v>108.3</v>
      </c>
      <c r="P12" s="62">
        <f>N12+O12</f>
        <v>108.3</v>
      </c>
      <c r="Q12" s="15">
        <v>0</v>
      </c>
      <c r="R12" s="15">
        <v>355.32879999999983</v>
      </c>
      <c r="S12" s="43">
        <f t="shared" si="17"/>
        <v>355.32879999999983</v>
      </c>
      <c r="T12" s="72">
        <v>0</v>
      </c>
      <c r="U12" s="72">
        <v>483.75</v>
      </c>
      <c r="V12" s="62">
        <f t="shared" si="3"/>
        <v>483.75</v>
      </c>
      <c r="W12" s="15"/>
      <c r="X12" s="15"/>
      <c r="Y12" s="43">
        <f t="shared" si="18"/>
        <v>0</v>
      </c>
      <c r="Z12" s="72"/>
      <c r="AA12" s="72"/>
      <c r="AB12" s="62">
        <f t="shared" si="4"/>
        <v>0</v>
      </c>
      <c r="AC12" s="15"/>
      <c r="AD12" s="15"/>
      <c r="AE12" s="43">
        <f t="shared" si="19"/>
        <v>0</v>
      </c>
      <c r="AF12" s="72">
        <v>58.69100000000001</v>
      </c>
      <c r="AG12" s="72">
        <v>10.56</v>
      </c>
      <c r="AH12" s="62">
        <f t="shared" si="5"/>
        <v>69.251000000000005</v>
      </c>
      <c r="AI12" s="15">
        <v>14.5</v>
      </c>
      <c r="AJ12" s="15">
        <v>0</v>
      </c>
      <c r="AK12" s="135">
        <f t="shared" si="22"/>
        <v>14.5</v>
      </c>
      <c r="AL12" s="72">
        <v>0</v>
      </c>
      <c r="AM12" s="72">
        <v>647.25</v>
      </c>
      <c r="AN12" s="62">
        <f t="shared" si="6"/>
        <v>647.25</v>
      </c>
      <c r="AO12" s="15">
        <v>0</v>
      </c>
      <c r="AP12" s="15">
        <v>751.94575000000009</v>
      </c>
      <c r="AQ12" s="43">
        <f t="shared" si="20"/>
        <v>751.94575000000009</v>
      </c>
      <c r="AR12" s="72"/>
      <c r="AS12" s="72"/>
      <c r="AT12" s="62">
        <f t="shared" si="7"/>
        <v>0</v>
      </c>
      <c r="AU12" s="15"/>
      <c r="AV12" s="15"/>
      <c r="AW12" s="95">
        <f t="shared" si="8"/>
        <v>0</v>
      </c>
      <c r="AX12" s="101">
        <v>0</v>
      </c>
      <c r="AY12" s="61">
        <v>148.5</v>
      </c>
      <c r="AZ12" s="102">
        <f t="shared" si="9"/>
        <v>148.5</v>
      </c>
      <c r="BA12" s="97">
        <v>0</v>
      </c>
      <c r="BB12" s="43">
        <v>283.5</v>
      </c>
      <c r="BC12" s="43">
        <f t="shared" ref="BC12:BC57" si="23">SUM(BA12:BB12)</f>
        <v>283.5</v>
      </c>
      <c r="BD12" s="61"/>
      <c r="BE12" s="61"/>
      <c r="BF12" s="61">
        <f t="shared" si="21"/>
        <v>0</v>
      </c>
      <c r="BG12" s="43"/>
      <c r="BH12" s="43"/>
      <c r="BI12" s="43">
        <f t="shared" si="11"/>
        <v>0</v>
      </c>
      <c r="BJ12" s="103">
        <f t="shared" si="12"/>
        <v>481.47287284226411</v>
      </c>
      <c r="BK12" s="103">
        <f t="shared" si="13"/>
        <v>2579.5283873475041</v>
      </c>
      <c r="BL12" s="103">
        <f t="shared" si="14"/>
        <v>3061.0012601897688</v>
      </c>
      <c r="BN12" s="106"/>
      <c r="BO12" s="106"/>
      <c r="BP12" s="82"/>
      <c r="BQ12" s="82"/>
      <c r="BR12" s="106"/>
      <c r="BS12" s="106"/>
    </row>
    <row r="13" spans="1:71" x14ac:dyDescent="0.2">
      <c r="A13" s="13">
        <v>8</v>
      </c>
      <c r="B13" s="72">
        <v>233.3618613826917</v>
      </c>
      <c r="C13" s="72">
        <v>273.52911358183235</v>
      </c>
      <c r="D13" s="62">
        <f t="shared" si="0"/>
        <v>506.89097496452405</v>
      </c>
      <c r="E13" s="15">
        <v>547.5</v>
      </c>
      <c r="F13" s="15">
        <v>290</v>
      </c>
      <c r="G13" s="43">
        <f t="shared" si="15"/>
        <v>837.5</v>
      </c>
      <c r="H13" s="71">
        <v>78.75</v>
      </c>
      <c r="I13" s="71">
        <v>871.5</v>
      </c>
      <c r="J13" s="62">
        <f t="shared" si="1"/>
        <v>950.25</v>
      </c>
      <c r="K13" s="15">
        <v>21.75</v>
      </c>
      <c r="L13" s="15">
        <v>481.5</v>
      </c>
      <c r="M13" s="43">
        <f t="shared" si="16"/>
        <v>503.25</v>
      </c>
      <c r="N13" s="72">
        <v>0</v>
      </c>
      <c r="O13" s="72">
        <v>102.37</v>
      </c>
      <c r="P13" s="62">
        <f>N13+O13</f>
        <v>102.37</v>
      </c>
      <c r="Q13" s="79">
        <v>0</v>
      </c>
      <c r="R13" s="70">
        <v>287.48009999999988</v>
      </c>
      <c r="S13" s="43">
        <f t="shared" si="17"/>
        <v>287.48009999999988</v>
      </c>
      <c r="T13" s="72">
        <v>0</v>
      </c>
      <c r="U13" s="72">
        <v>483.75</v>
      </c>
      <c r="V13" s="62">
        <f t="shared" si="3"/>
        <v>483.75</v>
      </c>
      <c r="W13" s="15"/>
      <c r="X13" s="15"/>
      <c r="Y13" s="43">
        <f t="shared" si="18"/>
        <v>0</v>
      </c>
      <c r="Z13" s="72"/>
      <c r="AA13" s="72"/>
      <c r="AB13" s="62">
        <f t="shared" si="4"/>
        <v>0</v>
      </c>
      <c r="AC13" s="15"/>
      <c r="AD13" s="15"/>
      <c r="AE13" s="43">
        <f t="shared" si="19"/>
        <v>0</v>
      </c>
      <c r="AF13" s="72">
        <v>71.777000000000001</v>
      </c>
      <c r="AG13" s="72">
        <v>15.84</v>
      </c>
      <c r="AH13" s="62">
        <f t="shared" si="5"/>
        <v>87.617000000000004</v>
      </c>
      <c r="AI13" s="15">
        <v>0</v>
      </c>
      <c r="AJ13" s="15">
        <v>0</v>
      </c>
      <c r="AK13" s="135">
        <f t="shared" si="22"/>
        <v>0</v>
      </c>
      <c r="AL13" s="72">
        <v>0</v>
      </c>
      <c r="AM13" s="72">
        <v>483.75</v>
      </c>
      <c r="AN13" s="62">
        <f t="shared" si="6"/>
        <v>483.75</v>
      </c>
      <c r="AO13" s="15">
        <v>0</v>
      </c>
      <c r="AP13" s="15">
        <v>615.73250000000007</v>
      </c>
      <c r="AQ13" s="43">
        <f t="shared" si="20"/>
        <v>615.73250000000007</v>
      </c>
      <c r="AR13" s="72"/>
      <c r="AS13" s="72"/>
      <c r="AT13" s="62">
        <f t="shared" si="7"/>
        <v>0</v>
      </c>
      <c r="AU13" s="15"/>
      <c r="AV13" s="15"/>
      <c r="AW13" s="95"/>
      <c r="AX13" s="101">
        <v>0</v>
      </c>
      <c r="AY13" s="61">
        <v>143</v>
      </c>
      <c r="AZ13" s="102">
        <f t="shared" ref="AZ13:AZ57" si="24">AX13+AY13</f>
        <v>143</v>
      </c>
      <c r="BA13" s="97">
        <v>0</v>
      </c>
      <c r="BB13" s="43">
        <v>271.25</v>
      </c>
      <c r="BC13" s="43">
        <f t="shared" si="23"/>
        <v>271.25</v>
      </c>
      <c r="BD13" s="61"/>
      <c r="BE13" s="61"/>
      <c r="BF13" s="61">
        <f t="shared" si="21"/>
        <v>0</v>
      </c>
      <c r="BG13" s="43"/>
      <c r="BH13" s="43"/>
      <c r="BI13" s="43">
        <f t="shared" si="11"/>
        <v>0</v>
      </c>
      <c r="BJ13" s="103">
        <f t="shared" si="12"/>
        <v>383.88886138269169</v>
      </c>
      <c r="BK13" s="103">
        <f t="shared" si="13"/>
        <v>2373.7391135818325</v>
      </c>
      <c r="BL13" s="103">
        <f t="shared" si="14"/>
        <v>2757.6279749645241</v>
      </c>
      <c r="BN13" s="106"/>
      <c r="BO13" s="106"/>
      <c r="BP13" s="82"/>
      <c r="BQ13" s="82"/>
      <c r="BR13" s="106"/>
      <c r="BS13" s="106"/>
    </row>
    <row r="14" spans="1:71" x14ac:dyDescent="0.2">
      <c r="A14" s="13">
        <v>9</v>
      </c>
      <c r="B14" s="72">
        <v>299.36319591517019</v>
      </c>
      <c r="C14" s="72">
        <v>241.85732148288329</v>
      </c>
      <c r="D14" s="62">
        <f t="shared" si="0"/>
        <v>541.22051739805352</v>
      </c>
      <c r="E14" s="15">
        <v>245</v>
      </c>
      <c r="F14" s="15">
        <v>510</v>
      </c>
      <c r="G14" s="43">
        <f t="shared" si="15"/>
        <v>755</v>
      </c>
      <c r="H14" s="71">
        <v>122.25</v>
      </c>
      <c r="I14" s="71">
        <v>981.75</v>
      </c>
      <c r="J14" s="62">
        <f t="shared" si="1"/>
        <v>1104</v>
      </c>
      <c r="K14" s="15">
        <v>10.5</v>
      </c>
      <c r="L14" s="15">
        <v>515.25</v>
      </c>
      <c r="M14" s="43">
        <f t="shared" si="16"/>
        <v>525.75</v>
      </c>
      <c r="N14" s="72">
        <v>0</v>
      </c>
      <c r="O14" s="72">
        <v>101.83</v>
      </c>
      <c r="P14" s="62">
        <f>N14+O14</f>
        <v>101.83</v>
      </c>
      <c r="Q14" s="79">
        <v>0</v>
      </c>
      <c r="R14" s="70">
        <v>440.68399999999963</v>
      </c>
      <c r="S14" s="43">
        <f t="shared" si="17"/>
        <v>440.68399999999963</v>
      </c>
      <c r="T14" s="72">
        <v>0</v>
      </c>
      <c r="U14" s="72">
        <v>483.75</v>
      </c>
      <c r="V14" s="62">
        <f t="shared" si="3"/>
        <v>483.75</v>
      </c>
      <c r="W14" s="15"/>
      <c r="X14" s="15"/>
      <c r="Y14" s="43">
        <f t="shared" si="18"/>
        <v>0</v>
      </c>
      <c r="Z14" s="72"/>
      <c r="AA14" s="72"/>
      <c r="AB14" s="62">
        <f t="shared" si="4"/>
        <v>0</v>
      </c>
      <c r="AC14" s="15"/>
      <c r="AD14" s="15"/>
      <c r="AE14" s="43">
        <f t="shared" si="19"/>
        <v>0</v>
      </c>
      <c r="AF14" s="72">
        <v>115.22500000000001</v>
      </c>
      <c r="AG14" s="72">
        <v>15.84</v>
      </c>
      <c r="AH14" s="62">
        <f t="shared" si="5"/>
        <v>131.065</v>
      </c>
      <c r="AI14" s="15">
        <v>26.5</v>
      </c>
      <c r="AJ14" s="15">
        <v>5.28</v>
      </c>
      <c r="AK14" s="135">
        <f t="shared" si="22"/>
        <v>31.78</v>
      </c>
      <c r="AL14" s="72">
        <v>0</v>
      </c>
      <c r="AM14" s="72">
        <v>483.75</v>
      </c>
      <c r="AN14" s="62">
        <f t="shared" si="6"/>
        <v>483.75</v>
      </c>
      <c r="AO14" s="15">
        <v>0</v>
      </c>
      <c r="AP14" s="15">
        <v>416.15724999999998</v>
      </c>
      <c r="AQ14" s="43">
        <f t="shared" si="20"/>
        <v>416.15724999999998</v>
      </c>
      <c r="AR14" s="72"/>
      <c r="AS14" s="72"/>
      <c r="AT14" s="62">
        <f t="shared" si="7"/>
        <v>0</v>
      </c>
      <c r="AU14" s="15"/>
      <c r="AV14" s="15"/>
      <c r="AW14" s="95"/>
      <c r="AX14" s="101">
        <v>0</v>
      </c>
      <c r="AY14" s="61">
        <v>143</v>
      </c>
      <c r="AZ14" s="102">
        <f t="shared" si="24"/>
        <v>143</v>
      </c>
      <c r="BA14" s="97">
        <v>0</v>
      </c>
      <c r="BB14" s="43">
        <v>286</v>
      </c>
      <c r="BC14" s="43">
        <f t="shared" si="23"/>
        <v>286</v>
      </c>
      <c r="BD14" s="61"/>
      <c r="BE14" s="61"/>
      <c r="BF14" s="61">
        <f t="shared" si="21"/>
        <v>0</v>
      </c>
      <c r="BG14" s="43"/>
      <c r="BH14" s="43"/>
      <c r="BI14" s="43">
        <f t="shared" si="11"/>
        <v>0</v>
      </c>
      <c r="BJ14" s="103">
        <f t="shared" si="12"/>
        <v>536.83819591517022</v>
      </c>
      <c r="BK14" s="103">
        <f t="shared" si="13"/>
        <v>2451.7773214828831</v>
      </c>
      <c r="BL14" s="103">
        <f t="shared" si="14"/>
        <v>2988.6155173980537</v>
      </c>
      <c r="BN14" s="106"/>
      <c r="BO14" s="106"/>
      <c r="BP14" s="82"/>
      <c r="BQ14" s="82"/>
      <c r="BR14" s="106"/>
      <c r="BS14" s="106"/>
    </row>
    <row r="15" spans="1:71" x14ac:dyDescent="0.2">
      <c r="A15" s="13">
        <v>10</v>
      </c>
      <c r="B15" s="72">
        <v>320</v>
      </c>
      <c r="C15" s="72">
        <v>400.93609543442261</v>
      </c>
      <c r="D15" s="62">
        <f t="shared" ref="D15:D22" si="25">B15+C15</f>
        <v>720.93609543442267</v>
      </c>
      <c r="E15" s="36">
        <v>300</v>
      </c>
      <c r="F15" s="36">
        <v>575</v>
      </c>
      <c r="G15" s="43">
        <f t="shared" si="15"/>
        <v>875</v>
      </c>
      <c r="H15" s="71">
        <v>61.875</v>
      </c>
      <c r="I15" s="71">
        <v>647.25</v>
      </c>
      <c r="J15" s="62">
        <f t="shared" si="1"/>
        <v>709.125</v>
      </c>
      <c r="K15" s="15">
        <v>22.5</v>
      </c>
      <c r="L15" s="15">
        <v>504.75</v>
      </c>
      <c r="M15" s="43">
        <f t="shared" si="16"/>
        <v>527.25</v>
      </c>
      <c r="N15" s="72">
        <v>0</v>
      </c>
      <c r="O15" s="72">
        <v>220.93</v>
      </c>
      <c r="P15" s="62">
        <f t="shared" ref="P15:P57" si="26">N15+O15</f>
        <v>220.93</v>
      </c>
      <c r="Q15" s="79">
        <v>0</v>
      </c>
      <c r="R15" s="70">
        <v>273.3565999999999</v>
      </c>
      <c r="S15" s="43">
        <f t="shared" si="17"/>
        <v>273.3565999999999</v>
      </c>
      <c r="T15" s="72">
        <v>0</v>
      </c>
      <c r="U15" s="72">
        <v>483.75</v>
      </c>
      <c r="V15" s="62">
        <f t="shared" si="3"/>
        <v>483.75</v>
      </c>
      <c r="W15" s="15"/>
      <c r="X15" s="15"/>
      <c r="Y15" s="43">
        <f t="shared" si="18"/>
        <v>0</v>
      </c>
      <c r="Z15" s="72"/>
      <c r="AA15" s="72"/>
      <c r="AB15" s="62">
        <f t="shared" si="4"/>
        <v>0</v>
      </c>
      <c r="AC15" s="15"/>
      <c r="AD15" s="15"/>
      <c r="AE15" s="43">
        <f t="shared" si="19"/>
        <v>0</v>
      </c>
      <c r="AF15" s="72">
        <v>76.168000000000006</v>
      </c>
      <c r="AG15" s="72">
        <v>15.84</v>
      </c>
      <c r="AH15" s="62">
        <f t="shared" si="5"/>
        <v>92.00800000000001</v>
      </c>
      <c r="AI15" s="84">
        <v>31.75</v>
      </c>
      <c r="AJ15" s="69">
        <v>0</v>
      </c>
      <c r="AK15" s="135">
        <f t="shared" si="22"/>
        <v>31.75</v>
      </c>
      <c r="AL15" s="72">
        <v>0</v>
      </c>
      <c r="AM15" s="72">
        <v>483.75</v>
      </c>
      <c r="AN15" s="62">
        <f t="shared" si="6"/>
        <v>483.75</v>
      </c>
      <c r="AO15" s="15">
        <v>0</v>
      </c>
      <c r="AP15" s="15">
        <v>323.97949999999997</v>
      </c>
      <c r="AQ15" s="43">
        <f t="shared" si="20"/>
        <v>323.97949999999997</v>
      </c>
      <c r="AR15" s="72"/>
      <c r="AS15" s="72"/>
      <c r="AT15" s="62">
        <f t="shared" ref="AT15" si="27">AR15+AS15</f>
        <v>0</v>
      </c>
      <c r="AU15" s="15"/>
      <c r="AV15" s="15"/>
      <c r="AW15" s="95"/>
      <c r="AX15" s="101">
        <v>0</v>
      </c>
      <c r="AY15" s="61">
        <v>126.50000000000001</v>
      </c>
      <c r="AZ15" s="102">
        <f t="shared" si="24"/>
        <v>126.50000000000001</v>
      </c>
      <c r="BA15" s="97">
        <v>0</v>
      </c>
      <c r="BB15" s="43">
        <v>407.75</v>
      </c>
      <c r="BC15" s="43">
        <f t="shared" si="23"/>
        <v>407.75</v>
      </c>
      <c r="BD15" s="61"/>
      <c r="BE15" s="61"/>
      <c r="BF15" s="61">
        <f t="shared" si="21"/>
        <v>0</v>
      </c>
      <c r="BG15" s="43"/>
      <c r="BH15" s="43"/>
      <c r="BI15" s="43">
        <f t="shared" si="11"/>
        <v>0</v>
      </c>
      <c r="BJ15" s="103">
        <f t="shared" ref="BJ15:BK21" si="28">B15+H15+N15+T15+Z15+AF15+AL15+AR15+AX15</f>
        <v>458.04300000000001</v>
      </c>
      <c r="BK15" s="103">
        <f t="shared" si="28"/>
        <v>2378.9560954344224</v>
      </c>
      <c r="BL15" s="103">
        <f t="shared" si="14"/>
        <v>2836.9990954344225</v>
      </c>
      <c r="BN15" s="106"/>
      <c r="BO15" s="106"/>
      <c r="BP15" s="82"/>
      <c r="BQ15" s="82"/>
      <c r="BR15" s="106"/>
      <c r="BS15" s="106"/>
    </row>
    <row r="16" spans="1:71" x14ac:dyDescent="0.2">
      <c r="A16" s="13">
        <v>11</v>
      </c>
      <c r="B16" s="72">
        <v>296.53456729234966</v>
      </c>
      <c r="C16" s="72">
        <v>359.00696157615494</v>
      </c>
      <c r="D16" s="62">
        <f t="shared" si="25"/>
        <v>655.54152886850466</v>
      </c>
      <c r="E16" s="15">
        <v>282.5</v>
      </c>
      <c r="F16" s="15">
        <v>453.75</v>
      </c>
      <c r="G16" s="43">
        <f t="shared" si="15"/>
        <v>736.25</v>
      </c>
      <c r="H16" s="71">
        <v>82.875</v>
      </c>
      <c r="I16" s="71">
        <v>656.25</v>
      </c>
      <c r="J16" s="62">
        <f t="shared" si="1"/>
        <v>739.125</v>
      </c>
      <c r="K16" s="70">
        <v>38.25</v>
      </c>
      <c r="L16" s="70">
        <v>651.75</v>
      </c>
      <c r="M16" s="43">
        <f t="shared" si="16"/>
        <v>690</v>
      </c>
      <c r="N16" s="72">
        <v>0</v>
      </c>
      <c r="O16" s="72">
        <v>72.319999999999993</v>
      </c>
      <c r="P16" s="62">
        <f t="shared" si="26"/>
        <v>72.319999999999993</v>
      </c>
      <c r="Q16" s="79">
        <v>0</v>
      </c>
      <c r="R16" s="70">
        <v>420.78939999999989</v>
      </c>
      <c r="S16" s="43">
        <f t="shared" si="17"/>
        <v>420.78939999999989</v>
      </c>
      <c r="T16" s="72">
        <v>0</v>
      </c>
      <c r="U16" s="72">
        <v>215</v>
      </c>
      <c r="V16" s="62">
        <f t="shared" si="3"/>
        <v>215</v>
      </c>
      <c r="W16" s="15"/>
      <c r="X16" s="15"/>
      <c r="Y16" s="43">
        <f t="shared" si="18"/>
        <v>0</v>
      </c>
      <c r="Z16" s="72"/>
      <c r="AA16" s="72"/>
      <c r="AB16" s="62">
        <f t="shared" si="4"/>
        <v>0</v>
      </c>
      <c r="AC16" s="15"/>
      <c r="AD16" s="15"/>
      <c r="AE16" s="43">
        <f t="shared" si="19"/>
        <v>0</v>
      </c>
      <c r="AF16" s="72">
        <v>99.022000000000006</v>
      </c>
      <c r="AG16" s="72">
        <v>52.8</v>
      </c>
      <c r="AH16" s="62">
        <f t="shared" si="5"/>
        <v>151.822</v>
      </c>
      <c r="AI16" s="84">
        <v>42.25</v>
      </c>
      <c r="AJ16" s="69">
        <v>10.56</v>
      </c>
      <c r="AK16" s="135">
        <f t="shared" si="22"/>
        <v>52.81</v>
      </c>
      <c r="AL16" s="72">
        <v>0</v>
      </c>
      <c r="AM16" s="72">
        <v>215</v>
      </c>
      <c r="AN16" s="62">
        <f t="shared" si="6"/>
        <v>215</v>
      </c>
      <c r="AO16" s="15">
        <v>0</v>
      </c>
      <c r="AP16" s="15">
        <v>243.05</v>
      </c>
      <c r="AQ16" s="43">
        <f t="shared" si="20"/>
        <v>243.05</v>
      </c>
      <c r="AR16" s="72"/>
      <c r="AS16" s="72"/>
      <c r="AT16" s="62">
        <f>AR16+AS16</f>
        <v>0</v>
      </c>
      <c r="AU16" s="40">
        <v>0</v>
      </c>
      <c r="AV16" s="40">
        <v>0</v>
      </c>
      <c r="AW16" s="95"/>
      <c r="AX16" s="101">
        <v>0</v>
      </c>
      <c r="AY16" s="61">
        <v>104.50000000000001</v>
      </c>
      <c r="AZ16" s="102">
        <f t="shared" si="24"/>
        <v>104.50000000000001</v>
      </c>
      <c r="BA16" s="97">
        <v>0</v>
      </c>
      <c r="BB16" s="43">
        <v>410.5</v>
      </c>
      <c r="BC16" s="43">
        <f t="shared" si="23"/>
        <v>410.5</v>
      </c>
      <c r="BD16" s="61"/>
      <c r="BE16" s="61"/>
      <c r="BF16" s="61">
        <f t="shared" si="21"/>
        <v>0</v>
      </c>
      <c r="BG16" s="43"/>
      <c r="BH16" s="43"/>
      <c r="BI16" s="43">
        <f t="shared" si="11"/>
        <v>0</v>
      </c>
      <c r="BJ16" s="103">
        <f t="shared" si="28"/>
        <v>478.43156729234965</v>
      </c>
      <c r="BK16" s="103">
        <f t="shared" si="28"/>
        <v>1674.8769615761548</v>
      </c>
      <c r="BL16" s="103">
        <f t="shared" si="14"/>
        <v>2153.3085288685047</v>
      </c>
      <c r="BN16" s="31"/>
      <c r="BO16" s="31"/>
      <c r="BP16" s="82"/>
      <c r="BQ16" s="82"/>
      <c r="BR16" s="31"/>
      <c r="BS16" s="31"/>
    </row>
    <row r="17" spans="1:71" x14ac:dyDescent="0.2">
      <c r="A17" s="13">
        <v>12</v>
      </c>
      <c r="B17" s="72">
        <v>255</v>
      </c>
      <c r="C17" s="72">
        <v>348.0298063600419</v>
      </c>
      <c r="D17" s="62">
        <f t="shared" si="25"/>
        <v>603.0298063600419</v>
      </c>
      <c r="E17" s="15">
        <v>215</v>
      </c>
      <c r="F17" s="15">
        <v>561.25</v>
      </c>
      <c r="G17" s="43">
        <f t="shared" si="15"/>
        <v>776.25</v>
      </c>
      <c r="H17" s="71">
        <v>82.875</v>
      </c>
      <c r="I17" s="71">
        <v>656.25</v>
      </c>
      <c r="J17" s="62">
        <f>H17+I17</f>
        <v>739.125</v>
      </c>
      <c r="K17" s="70">
        <v>44.25</v>
      </c>
      <c r="L17" s="70">
        <v>720</v>
      </c>
      <c r="M17" s="43">
        <f t="shared" si="16"/>
        <v>764.25</v>
      </c>
      <c r="N17" s="72">
        <v>0</v>
      </c>
      <c r="O17" s="72">
        <v>109.01</v>
      </c>
      <c r="P17" s="62">
        <f t="shared" si="26"/>
        <v>109.01</v>
      </c>
      <c r="Q17" s="15">
        <v>0</v>
      </c>
      <c r="R17" s="15">
        <v>352.45060000000007</v>
      </c>
      <c r="S17" s="43">
        <f t="shared" si="17"/>
        <v>352.45060000000007</v>
      </c>
      <c r="T17" s="72">
        <v>0</v>
      </c>
      <c r="U17" s="72">
        <v>215</v>
      </c>
      <c r="V17" s="62">
        <f t="shared" si="3"/>
        <v>215</v>
      </c>
      <c r="W17" s="70"/>
      <c r="X17" s="15"/>
      <c r="Y17" s="43">
        <f t="shared" si="18"/>
        <v>0</v>
      </c>
      <c r="Z17" s="72"/>
      <c r="AA17" s="72"/>
      <c r="AB17" s="62">
        <f t="shared" si="4"/>
        <v>0</v>
      </c>
      <c r="AC17" s="118"/>
      <c r="AD17" s="118"/>
      <c r="AE17" s="43">
        <f t="shared" si="19"/>
        <v>0</v>
      </c>
      <c r="AF17" s="72">
        <v>114.18199999999999</v>
      </c>
      <c r="AG17" s="72">
        <v>105.6</v>
      </c>
      <c r="AH17" s="62">
        <f t="shared" si="5"/>
        <v>219.78199999999998</v>
      </c>
      <c r="AI17" s="84">
        <v>68.75</v>
      </c>
      <c r="AJ17" s="69">
        <v>15.84</v>
      </c>
      <c r="AK17" s="135">
        <f t="shared" si="22"/>
        <v>84.59</v>
      </c>
      <c r="AL17" s="72">
        <v>0</v>
      </c>
      <c r="AM17" s="72">
        <v>215</v>
      </c>
      <c r="AN17" s="62">
        <f t="shared" si="6"/>
        <v>215</v>
      </c>
      <c r="AO17" s="15">
        <v>0</v>
      </c>
      <c r="AP17" s="15">
        <v>171.11550000000003</v>
      </c>
      <c r="AQ17" s="43">
        <f t="shared" si="20"/>
        <v>171.11550000000003</v>
      </c>
      <c r="AR17" s="72">
        <v>21.12</v>
      </c>
      <c r="AS17" s="72">
        <v>21.12</v>
      </c>
      <c r="AT17" s="62">
        <f t="shared" ref="AT17:AT57" si="29">AR17+AS17</f>
        <v>42.24</v>
      </c>
      <c r="AU17" s="70">
        <v>31.48</v>
      </c>
      <c r="AV17" s="70">
        <v>22.704000000000001</v>
      </c>
      <c r="AW17" s="95">
        <f>SUM(AU17:AV17)</f>
        <v>54.183999999999997</v>
      </c>
      <c r="AX17" s="101">
        <v>0</v>
      </c>
      <c r="AY17" s="61">
        <v>115.50000000000001</v>
      </c>
      <c r="AZ17" s="102">
        <f t="shared" si="24"/>
        <v>115.50000000000001</v>
      </c>
      <c r="BA17" s="97">
        <v>0</v>
      </c>
      <c r="BB17" s="43">
        <v>399</v>
      </c>
      <c r="BC17" s="43">
        <f t="shared" si="23"/>
        <v>399</v>
      </c>
      <c r="BD17" s="61">
        <v>0</v>
      </c>
      <c r="BE17" s="61">
        <v>21.12</v>
      </c>
      <c r="BF17" s="61">
        <f t="shared" si="21"/>
        <v>21.12</v>
      </c>
      <c r="BG17" s="15"/>
      <c r="BH17" s="85"/>
      <c r="BI17" s="43">
        <f t="shared" si="11"/>
        <v>0</v>
      </c>
      <c r="BJ17" s="103">
        <f t="shared" si="28"/>
        <v>473.17700000000002</v>
      </c>
      <c r="BK17" s="103">
        <f t="shared" si="28"/>
        <v>1785.5098063600417</v>
      </c>
      <c r="BL17" s="103">
        <f t="shared" si="14"/>
        <v>2258.6868063600414</v>
      </c>
      <c r="BN17" s="31"/>
      <c r="BO17" s="31"/>
      <c r="BP17" s="82"/>
      <c r="BQ17" s="82"/>
      <c r="BR17" s="31"/>
      <c r="BS17" s="31"/>
    </row>
    <row r="18" spans="1:71" x14ac:dyDescent="0.2">
      <c r="A18" s="13">
        <v>13</v>
      </c>
      <c r="B18" s="72">
        <v>142.6100264005338</v>
      </c>
      <c r="C18" s="72">
        <v>314.91838734750428</v>
      </c>
      <c r="D18" s="62">
        <f t="shared" si="25"/>
        <v>457.52841374803808</v>
      </c>
      <c r="E18" s="36">
        <v>93.75</v>
      </c>
      <c r="F18" s="36">
        <v>566.25</v>
      </c>
      <c r="G18" s="43">
        <f t="shared" si="15"/>
        <v>660</v>
      </c>
      <c r="H18" s="71">
        <v>139.125</v>
      </c>
      <c r="I18" s="71">
        <v>800</v>
      </c>
      <c r="J18" s="62">
        <f t="shared" si="1"/>
        <v>939.125</v>
      </c>
      <c r="K18" s="70">
        <v>63</v>
      </c>
      <c r="L18" s="70">
        <v>741</v>
      </c>
      <c r="M18" s="43">
        <f t="shared" si="16"/>
        <v>804</v>
      </c>
      <c r="N18" s="72">
        <v>0</v>
      </c>
      <c r="O18" s="72">
        <v>94.05</v>
      </c>
      <c r="P18" s="62">
        <f t="shared" si="26"/>
        <v>94.05</v>
      </c>
      <c r="Q18" s="15">
        <v>0</v>
      </c>
      <c r="R18" s="15">
        <v>199.73279999999997</v>
      </c>
      <c r="S18" s="43">
        <f t="shared" si="17"/>
        <v>199.73279999999997</v>
      </c>
      <c r="T18" s="72">
        <v>0</v>
      </c>
      <c r="U18" s="72">
        <v>161.25</v>
      </c>
      <c r="V18" s="62">
        <f t="shared" si="3"/>
        <v>161.25</v>
      </c>
      <c r="W18" s="70"/>
      <c r="X18" s="15"/>
      <c r="Y18" s="43">
        <f t="shared" si="18"/>
        <v>0</v>
      </c>
      <c r="Z18" s="72"/>
      <c r="AA18" s="72"/>
      <c r="AB18" s="62">
        <f t="shared" si="4"/>
        <v>0</v>
      </c>
      <c r="AC18" s="118"/>
      <c r="AD18" s="118"/>
      <c r="AE18" s="43">
        <f t="shared" si="19"/>
        <v>0</v>
      </c>
      <c r="AF18" s="72">
        <v>122.40750000000001</v>
      </c>
      <c r="AG18" s="72">
        <v>121.44</v>
      </c>
      <c r="AH18" s="62">
        <f t="shared" si="5"/>
        <v>243.84750000000003</v>
      </c>
      <c r="AI18" s="84">
        <v>84.75</v>
      </c>
      <c r="AJ18" s="69">
        <v>15.84</v>
      </c>
      <c r="AK18" s="135">
        <f t="shared" si="22"/>
        <v>100.59</v>
      </c>
      <c r="AL18" s="72">
        <v>0</v>
      </c>
      <c r="AM18" s="72">
        <v>161.25</v>
      </c>
      <c r="AN18" s="62">
        <f t="shared" ref="AN18:AN35" si="30">AL18+AM18</f>
        <v>161.25</v>
      </c>
      <c r="AO18" s="15">
        <v>0</v>
      </c>
      <c r="AP18" s="15">
        <v>236.74124999999998</v>
      </c>
      <c r="AQ18" s="43">
        <f t="shared" si="20"/>
        <v>236.74124999999998</v>
      </c>
      <c r="AR18" s="72">
        <v>169.488</v>
      </c>
      <c r="AS18" s="72">
        <v>126.72</v>
      </c>
      <c r="AT18" s="62">
        <f t="shared" si="29"/>
        <v>296.20799999999997</v>
      </c>
      <c r="AU18" s="70">
        <v>74.992000000000004</v>
      </c>
      <c r="AV18" s="70">
        <v>25.36</v>
      </c>
      <c r="AW18" s="95">
        <f t="shared" ref="AW18:AW53" si="31">SUM(AU18:AV18)</f>
        <v>100.352</v>
      </c>
      <c r="AX18" s="101">
        <v>0</v>
      </c>
      <c r="AY18" s="61">
        <v>88</v>
      </c>
      <c r="AZ18" s="102">
        <f t="shared" si="24"/>
        <v>88</v>
      </c>
      <c r="BA18" s="97">
        <v>0</v>
      </c>
      <c r="BB18" s="43">
        <v>397.75</v>
      </c>
      <c r="BC18" s="43">
        <f t="shared" si="23"/>
        <v>397.75</v>
      </c>
      <c r="BD18" s="61">
        <v>0</v>
      </c>
      <c r="BE18" s="61">
        <v>105.60000000000001</v>
      </c>
      <c r="BF18" s="61">
        <f t="shared" si="21"/>
        <v>105.60000000000001</v>
      </c>
      <c r="BG18" s="15"/>
      <c r="BH18" s="85"/>
      <c r="BI18" s="43">
        <f t="shared" si="11"/>
        <v>0</v>
      </c>
      <c r="BJ18" s="103">
        <f t="shared" si="28"/>
        <v>573.63052640053388</v>
      </c>
      <c r="BK18" s="103">
        <f t="shared" si="28"/>
        <v>1867.6283873475043</v>
      </c>
      <c r="BL18" s="103">
        <f t="shared" si="14"/>
        <v>2441.2589137480381</v>
      </c>
      <c r="BN18" s="31"/>
      <c r="BO18" s="31"/>
      <c r="BP18" s="82"/>
      <c r="BQ18" s="82"/>
      <c r="BR18" s="31"/>
      <c r="BS18" s="31"/>
    </row>
    <row r="19" spans="1:71" x14ac:dyDescent="0.2">
      <c r="A19" s="13">
        <v>14</v>
      </c>
      <c r="B19" s="72">
        <v>83.680263425106617</v>
      </c>
      <c r="C19" s="72">
        <v>392.29833395289108</v>
      </c>
      <c r="D19" s="62">
        <f t="shared" si="25"/>
        <v>475.97859737799769</v>
      </c>
      <c r="E19" s="15">
        <v>56.25</v>
      </c>
      <c r="F19" s="15">
        <v>613.75</v>
      </c>
      <c r="G19" s="43">
        <f t="shared" si="15"/>
        <v>670</v>
      </c>
      <c r="H19" s="71">
        <v>84</v>
      </c>
      <c r="I19" s="71">
        <v>868.875</v>
      </c>
      <c r="J19" s="62">
        <f t="shared" si="1"/>
        <v>952.875</v>
      </c>
      <c r="K19" s="70">
        <v>43.5</v>
      </c>
      <c r="L19" s="70">
        <v>892.5</v>
      </c>
      <c r="M19" s="43">
        <f t="shared" si="16"/>
        <v>936</v>
      </c>
      <c r="N19" s="72">
        <v>0</v>
      </c>
      <c r="O19" s="72">
        <v>38.200000000000003</v>
      </c>
      <c r="P19" s="62">
        <f t="shared" si="26"/>
        <v>38.200000000000003</v>
      </c>
      <c r="Q19" s="15">
        <v>0</v>
      </c>
      <c r="R19" s="15">
        <v>286.87279999999981</v>
      </c>
      <c r="S19" s="43">
        <f t="shared" si="17"/>
        <v>286.87279999999981</v>
      </c>
      <c r="T19" s="72">
        <v>0</v>
      </c>
      <c r="U19" s="72">
        <v>161.25</v>
      </c>
      <c r="V19" s="62">
        <f t="shared" si="3"/>
        <v>161.25</v>
      </c>
      <c r="W19" s="70"/>
      <c r="X19" s="15"/>
      <c r="Y19" s="43">
        <f t="shared" si="18"/>
        <v>0</v>
      </c>
      <c r="Z19" s="72"/>
      <c r="AA19" s="72"/>
      <c r="AB19" s="62">
        <f t="shared" si="4"/>
        <v>0</v>
      </c>
      <c r="AC19" s="118"/>
      <c r="AD19" s="118"/>
      <c r="AE19" s="43">
        <f t="shared" si="19"/>
        <v>0</v>
      </c>
      <c r="AF19" s="72">
        <v>180.18</v>
      </c>
      <c r="AG19" s="72">
        <v>317.11680000000001</v>
      </c>
      <c r="AH19" s="62">
        <f t="shared" si="5"/>
        <v>497.29680000000002</v>
      </c>
      <c r="AI19" s="84">
        <v>105.5</v>
      </c>
      <c r="AJ19" s="69">
        <v>10.56</v>
      </c>
      <c r="AK19" s="135">
        <f t="shared" si="22"/>
        <v>116.06</v>
      </c>
      <c r="AL19" s="72">
        <v>0</v>
      </c>
      <c r="AM19" s="72">
        <v>161.25</v>
      </c>
      <c r="AN19" s="62">
        <f t="shared" si="30"/>
        <v>161.25</v>
      </c>
      <c r="AO19" s="15">
        <v>0</v>
      </c>
      <c r="AP19" s="15">
        <v>153.39999999999998</v>
      </c>
      <c r="AQ19" s="43">
        <f t="shared" si="20"/>
        <v>153.39999999999998</v>
      </c>
      <c r="AR19" s="72">
        <v>286.17599999999999</v>
      </c>
      <c r="AS19" s="72">
        <v>200.64</v>
      </c>
      <c r="AT19" s="62">
        <f t="shared" si="29"/>
        <v>486.81599999999997</v>
      </c>
      <c r="AU19" s="43">
        <v>140.19999999999999</v>
      </c>
      <c r="AV19" s="43">
        <v>118.536</v>
      </c>
      <c r="AW19" s="95">
        <f t="shared" si="31"/>
        <v>258.73599999999999</v>
      </c>
      <c r="AX19" s="101">
        <v>0</v>
      </c>
      <c r="AY19" s="61">
        <v>77</v>
      </c>
      <c r="AZ19" s="102">
        <f t="shared" si="24"/>
        <v>77</v>
      </c>
      <c r="BA19" s="97">
        <v>0</v>
      </c>
      <c r="BB19" s="43">
        <v>317.25</v>
      </c>
      <c r="BC19" s="43">
        <f t="shared" si="23"/>
        <v>317.25</v>
      </c>
      <c r="BD19" s="61">
        <v>0</v>
      </c>
      <c r="BE19" s="61">
        <v>158.4</v>
      </c>
      <c r="BF19" s="61">
        <f t="shared" si="21"/>
        <v>158.4</v>
      </c>
      <c r="BG19" s="15"/>
      <c r="BH19" s="85"/>
      <c r="BI19" s="43">
        <f t="shared" si="11"/>
        <v>0</v>
      </c>
      <c r="BJ19" s="103">
        <f t="shared" si="28"/>
        <v>634.03626342510665</v>
      </c>
      <c r="BK19" s="103">
        <f t="shared" si="28"/>
        <v>2216.6301339528909</v>
      </c>
      <c r="BL19" s="103">
        <f t="shared" si="14"/>
        <v>2850.6663973779973</v>
      </c>
      <c r="BN19" s="31"/>
      <c r="BO19" s="31"/>
      <c r="BP19" s="82"/>
      <c r="BQ19" s="82"/>
      <c r="BR19" s="31"/>
      <c r="BS19" s="31"/>
    </row>
    <row r="20" spans="1:71" x14ac:dyDescent="0.2">
      <c r="A20" s="13">
        <v>15</v>
      </c>
      <c r="B20" s="72">
        <v>45</v>
      </c>
      <c r="C20" s="72">
        <v>253.37433679159204</v>
      </c>
      <c r="D20" s="62">
        <f t="shared" si="25"/>
        <v>298.37433679159204</v>
      </c>
      <c r="E20" s="15">
        <v>7.5</v>
      </c>
      <c r="F20" s="15">
        <v>315</v>
      </c>
      <c r="G20" s="43">
        <f t="shared" si="15"/>
        <v>322.5</v>
      </c>
      <c r="H20" s="71">
        <v>33</v>
      </c>
      <c r="I20" s="71">
        <v>800</v>
      </c>
      <c r="J20" s="62">
        <f t="shared" si="1"/>
        <v>833</v>
      </c>
      <c r="K20" s="15">
        <v>75</v>
      </c>
      <c r="L20" s="15">
        <v>462.5</v>
      </c>
      <c r="M20" s="43">
        <f t="shared" si="16"/>
        <v>537.5</v>
      </c>
      <c r="N20" s="72">
        <v>0</v>
      </c>
      <c r="O20" s="72">
        <v>127</v>
      </c>
      <c r="P20" s="62">
        <f t="shared" si="26"/>
        <v>127</v>
      </c>
      <c r="Q20" s="15">
        <v>0</v>
      </c>
      <c r="R20" s="15">
        <v>347.51679999999982</v>
      </c>
      <c r="S20" s="43">
        <f>Q20+R20</f>
        <v>347.51679999999982</v>
      </c>
      <c r="T20" s="72">
        <v>0</v>
      </c>
      <c r="U20" s="72">
        <v>43</v>
      </c>
      <c r="V20" s="62">
        <f t="shared" si="3"/>
        <v>43</v>
      </c>
      <c r="W20" s="15"/>
      <c r="X20" s="15"/>
      <c r="Y20" s="43">
        <f t="shared" si="18"/>
        <v>0</v>
      </c>
      <c r="Z20" s="72"/>
      <c r="AA20" s="72"/>
      <c r="AB20" s="62">
        <f t="shared" si="4"/>
        <v>0</v>
      </c>
      <c r="AC20" s="118"/>
      <c r="AD20" s="118"/>
      <c r="AE20" s="43">
        <f t="shared" si="19"/>
        <v>0</v>
      </c>
      <c r="AF20" s="72">
        <v>213.85</v>
      </c>
      <c r="AG20" s="72">
        <v>369.96960000000001</v>
      </c>
      <c r="AH20" s="62">
        <f t="shared" si="5"/>
        <v>583.81960000000004</v>
      </c>
      <c r="AI20" s="85">
        <v>105.5</v>
      </c>
      <c r="AJ20" s="69">
        <v>52.800000000000004</v>
      </c>
      <c r="AK20" s="135">
        <f t="shared" si="22"/>
        <v>158.30000000000001</v>
      </c>
      <c r="AL20" s="72">
        <v>0</v>
      </c>
      <c r="AM20" s="72">
        <v>43</v>
      </c>
      <c r="AN20" s="62">
        <f t="shared" si="30"/>
        <v>43</v>
      </c>
      <c r="AO20" s="15">
        <v>0</v>
      </c>
      <c r="AP20" s="15">
        <v>112.5</v>
      </c>
      <c r="AQ20" s="43">
        <f t="shared" si="20"/>
        <v>112.5</v>
      </c>
      <c r="AR20" s="72">
        <v>274.56</v>
      </c>
      <c r="AS20" s="72">
        <v>205.92</v>
      </c>
      <c r="AT20" s="62">
        <f t="shared" si="29"/>
        <v>480.48</v>
      </c>
      <c r="AU20" s="15">
        <v>262.03100000000001</v>
      </c>
      <c r="AV20" s="15">
        <v>164.05199999999999</v>
      </c>
      <c r="AW20" s="95">
        <f t="shared" si="31"/>
        <v>426.08299999999997</v>
      </c>
      <c r="AX20" s="101">
        <v>0</v>
      </c>
      <c r="AY20" s="61">
        <v>104.50000000000001</v>
      </c>
      <c r="AZ20" s="102">
        <f t="shared" si="24"/>
        <v>104.50000000000001</v>
      </c>
      <c r="BA20" s="97">
        <v>0</v>
      </c>
      <c r="BB20" s="43">
        <v>0</v>
      </c>
      <c r="BC20" s="43">
        <f t="shared" si="23"/>
        <v>0</v>
      </c>
      <c r="BD20" s="61">
        <v>0</v>
      </c>
      <c r="BE20" s="61">
        <v>158.4</v>
      </c>
      <c r="BF20" s="61">
        <f t="shared" si="21"/>
        <v>158.4</v>
      </c>
      <c r="BG20" s="15"/>
      <c r="BH20" s="85"/>
      <c r="BI20" s="43">
        <f t="shared" si="11"/>
        <v>0</v>
      </c>
      <c r="BJ20" s="103">
        <f t="shared" si="28"/>
        <v>566.41000000000008</v>
      </c>
      <c r="BK20" s="103">
        <f t="shared" si="28"/>
        <v>1946.7639367915922</v>
      </c>
      <c r="BL20" s="103">
        <f t="shared" si="14"/>
        <v>2513.173936791592</v>
      </c>
      <c r="BN20" s="31"/>
      <c r="BO20" s="31"/>
      <c r="BP20" s="82"/>
      <c r="BQ20" s="82"/>
      <c r="BR20" s="31"/>
      <c r="BS20" s="31"/>
    </row>
    <row r="21" spans="1:71" x14ac:dyDescent="0.2">
      <c r="A21" s="13">
        <v>16</v>
      </c>
      <c r="B21" s="72">
        <v>6.3644144013461377</v>
      </c>
      <c r="C21" s="72">
        <v>147.20185191443343</v>
      </c>
      <c r="D21" s="62">
        <f t="shared" si="25"/>
        <v>153.56626631577956</v>
      </c>
      <c r="E21" s="15">
        <v>0</v>
      </c>
      <c r="F21" s="15">
        <v>207.5</v>
      </c>
      <c r="G21" s="43">
        <f>E21+F21</f>
        <v>207.5</v>
      </c>
      <c r="H21" s="71">
        <v>22.5</v>
      </c>
      <c r="I21" s="71">
        <v>921.75</v>
      </c>
      <c r="J21" s="62">
        <f>H21+I21</f>
        <v>944.25</v>
      </c>
      <c r="K21" s="15">
        <v>26.88</v>
      </c>
      <c r="L21" s="15">
        <v>556.25</v>
      </c>
      <c r="M21" s="43">
        <f t="shared" si="16"/>
        <v>583.13</v>
      </c>
      <c r="N21" s="72">
        <v>0</v>
      </c>
      <c r="O21" s="72">
        <v>108</v>
      </c>
      <c r="P21" s="62">
        <f t="shared" si="26"/>
        <v>108</v>
      </c>
      <c r="Q21" s="15">
        <v>0</v>
      </c>
      <c r="R21" s="15">
        <v>182.53509999999997</v>
      </c>
      <c r="S21" s="43">
        <f t="shared" si="17"/>
        <v>182.53509999999997</v>
      </c>
      <c r="T21" s="72">
        <v>0</v>
      </c>
      <c r="U21" s="72">
        <v>43</v>
      </c>
      <c r="V21" s="62">
        <f t="shared" si="3"/>
        <v>43</v>
      </c>
      <c r="W21" s="15"/>
      <c r="X21" s="15"/>
      <c r="Y21" s="43">
        <f t="shared" si="18"/>
        <v>0</v>
      </c>
      <c r="Z21" s="72"/>
      <c r="AA21" s="72"/>
      <c r="AB21" s="62">
        <f t="shared" si="4"/>
        <v>0</v>
      </c>
      <c r="AC21" s="118"/>
      <c r="AD21" s="118"/>
      <c r="AE21" s="43">
        <f t="shared" si="19"/>
        <v>0</v>
      </c>
      <c r="AF21" s="72">
        <v>228.1825</v>
      </c>
      <c r="AG21" s="72">
        <v>631.83120000000008</v>
      </c>
      <c r="AH21" s="62">
        <f t="shared" si="5"/>
        <v>860.01370000000009</v>
      </c>
      <c r="AI21" s="85">
        <v>103</v>
      </c>
      <c r="AJ21" s="69">
        <v>95.04</v>
      </c>
      <c r="AK21" s="135">
        <f t="shared" si="22"/>
        <v>198.04000000000002</v>
      </c>
      <c r="AL21" s="72">
        <v>0</v>
      </c>
      <c r="AM21" s="72">
        <v>43</v>
      </c>
      <c r="AN21" s="62">
        <f t="shared" si="30"/>
        <v>43</v>
      </c>
      <c r="AO21" s="15">
        <v>0</v>
      </c>
      <c r="AP21" s="15">
        <v>27.52</v>
      </c>
      <c r="AQ21" s="43">
        <f t="shared" si="20"/>
        <v>27.52</v>
      </c>
      <c r="AR21" s="72">
        <v>274.56</v>
      </c>
      <c r="AS21" s="72">
        <v>285.12</v>
      </c>
      <c r="AT21" s="62">
        <f t="shared" si="29"/>
        <v>559.68000000000006</v>
      </c>
      <c r="AU21" s="15">
        <v>300.62400000000002</v>
      </c>
      <c r="AV21" s="15">
        <v>231.751</v>
      </c>
      <c r="AW21" s="95">
        <f t="shared" si="31"/>
        <v>532.375</v>
      </c>
      <c r="AX21" s="101">
        <v>0</v>
      </c>
      <c r="AY21" s="61">
        <v>38.5</v>
      </c>
      <c r="AZ21" s="102">
        <f t="shared" si="24"/>
        <v>38.5</v>
      </c>
      <c r="BA21" s="97">
        <v>0</v>
      </c>
      <c r="BB21" s="43">
        <v>267</v>
      </c>
      <c r="BC21" s="43">
        <f t="shared" si="23"/>
        <v>267</v>
      </c>
      <c r="BD21" s="61">
        <v>0</v>
      </c>
      <c r="BE21" s="61">
        <v>158.4</v>
      </c>
      <c r="BF21" s="61">
        <f t="shared" si="21"/>
        <v>158.4</v>
      </c>
      <c r="BG21" s="15"/>
      <c r="BH21" s="15"/>
      <c r="BI21" s="43">
        <f t="shared" si="11"/>
        <v>0</v>
      </c>
      <c r="BJ21" s="103">
        <f t="shared" si="28"/>
        <v>531.6069144013461</v>
      </c>
      <c r="BK21" s="103">
        <f t="shared" si="28"/>
        <v>2218.4030519144335</v>
      </c>
      <c r="BL21" s="103">
        <f t="shared" si="14"/>
        <v>2750.0099663157798</v>
      </c>
      <c r="BN21" s="34"/>
      <c r="BO21" s="106"/>
      <c r="BP21" s="82"/>
      <c r="BQ21" s="34"/>
    </row>
    <row r="22" spans="1:71" x14ac:dyDescent="0.2">
      <c r="A22" s="13">
        <v>17</v>
      </c>
      <c r="B22" s="72">
        <v>0</v>
      </c>
      <c r="C22" s="72">
        <v>96.095096482038457</v>
      </c>
      <c r="D22" s="62">
        <f t="shared" si="25"/>
        <v>96.095096482038457</v>
      </c>
      <c r="E22" s="15">
        <v>0</v>
      </c>
      <c r="F22" s="15">
        <v>70</v>
      </c>
      <c r="G22" s="43">
        <f t="shared" ref="G22:G45" si="32">E22+F22</f>
        <v>70</v>
      </c>
      <c r="H22" s="71">
        <v>23.625</v>
      </c>
      <c r="I22" s="71">
        <v>781.125</v>
      </c>
      <c r="J22" s="62">
        <f>H22+I22</f>
        <v>804.75</v>
      </c>
      <c r="K22" s="70"/>
      <c r="L22" s="70"/>
      <c r="M22" s="43">
        <f>K22+L22</f>
        <v>0</v>
      </c>
      <c r="N22" s="72">
        <v>0</v>
      </c>
      <c r="O22" s="72">
        <v>103.75</v>
      </c>
      <c r="P22" s="62">
        <f t="shared" si="26"/>
        <v>103.75</v>
      </c>
      <c r="Q22" s="15">
        <v>0</v>
      </c>
      <c r="R22" s="15">
        <v>90.960699999999974</v>
      </c>
      <c r="S22" s="43">
        <f t="shared" si="17"/>
        <v>90.960699999999974</v>
      </c>
      <c r="T22" s="72">
        <v>0</v>
      </c>
      <c r="U22" s="72">
        <v>43</v>
      </c>
      <c r="V22" s="62">
        <f t="shared" si="3"/>
        <v>43</v>
      </c>
      <c r="W22" s="15"/>
      <c r="X22" s="15"/>
      <c r="Y22" s="43">
        <f t="shared" si="18"/>
        <v>0</v>
      </c>
      <c r="Z22" s="72"/>
      <c r="AA22" s="72"/>
      <c r="AB22" s="62">
        <f t="shared" si="4"/>
        <v>0</v>
      </c>
      <c r="AC22" s="118"/>
      <c r="AD22" s="118"/>
      <c r="AE22" s="43">
        <f t="shared" si="19"/>
        <v>0</v>
      </c>
      <c r="AF22" s="72">
        <v>158.5675</v>
      </c>
      <c r="AG22" s="72">
        <v>610.20960000000002</v>
      </c>
      <c r="AH22" s="62">
        <f t="shared" si="5"/>
        <v>768.77710000000002</v>
      </c>
      <c r="AI22" s="35">
        <v>140</v>
      </c>
      <c r="AJ22" s="69">
        <v>110.88000000000001</v>
      </c>
      <c r="AK22" s="135">
        <f t="shared" si="22"/>
        <v>250.88</v>
      </c>
      <c r="AL22" s="72">
        <v>0</v>
      </c>
      <c r="AM22" s="72">
        <v>43</v>
      </c>
      <c r="AN22" s="62">
        <f t="shared" si="30"/>
        <v>43</v>
      </c>
      <c r="AO22" s="15">
        <v>0</v>
      </c>
      <c r="AP22" s="15">
        <v>165</v>
      </c>
      <c r="AQ22" s="43">
        <f t="shared" si="20"/>
        <v>165</v>
      </c>
      <c r="AR22" s="72">
        <v>313.89600000000002</v>
      </c>
      <c r="AS22" s="72">
        <v>289.34399999999999</v>
      </c>
      <c r="AT22" s="62">
        <f>AR22+AS22</f>
        <v>603.24</v>
      </c>
      <c r="AU22" s="15">
        <v>263.63499999999999</v>
      </c>
      <c r="AV22" s="15">
        <v>169.40299999999999</v>
      </c>
      <c r="AW22" s="95">
        <f>SUM(AU22:AV22)</f>
        <v>433.03800000000001</v>
      </c>
      <c r="AX22" s="101">
        <v>0</v>
      </c>
      <c r="AY22" s="61">
        <v>16.5</v>
      </c>
      <c r="AZ22" s="102">
        <f t="shared" si="24"/>
        <v>16.5</v>
      </c>
      <c r="BA22" s="97">
        <v>0</v>
      </c>
      <c r="BB22" s="43">
        <v>305.5</v>
      </c>
      <c r="BC22" s="43">
        <f t="shared" si="23"/>
        <v>305.5</v>
      </c>
      <c r="BD22" s="61">
        <v>0</v>
      </c>
      <c r="BE22" s="61">
        <v>158.4</v>
      </c>
      <c r="BF22" s="61">
        <f t="shared" si="21"/>
        <v>158.4</v>
      </c>
      <c r="BG22" s="15"/>
      <c r="BH22" s="15"/>
      <c r="BI22" s="43">
        <f t="shared" si="11"/>
        <v>0</v>
      </c>
      <c r="BJ22" s="103">
        <f t="shared" ref="BJ22:BK25" si="33">B22+H22+N22+T22+Z22+AF22+AL22+AR22+AX22</f>
        <v>496.08850000000001</v>
      </c>
      <c r="BK22" s="103">
        <f t="shared" si="33"/>
        <v>1983.0236964820385</v>
      </c>
      <c r="BL22" s="103">
        <f t="shared" si="14"/>
        <v>2479.1121964820386</v>
      </c>
      <c r="BN22" s="34"/>
      <c r="BO22" s="106"/>
      <c r="BP22" s="82"/>
      <c r="BQ22" s="82"/>
    </row>
    <row r="23" spans="1:71" x14ac:dyDescent="0.2">
      <c r="A23" s="13">
        <v>18</v>
      </c>
      <c r="B23" s="72">
        <v>0</v>
      </c>
      <c r="C23" s="72">
        <v>57.58507654354365</v>
      </c>
      <c r="D23" s="62">
        <f t="shared" si="0"/>
        <v>57.58507654354365</v>
      </c>
      <c r="E23" s="70">
        <v>0</v>
      </c>
      <c r="F23" s="70">
        <v>10</v>
      </c>
      <c r="G23" s="43">
        <f t="shared" si="32"/>
        <v>10</v>
      </c>
      <c r="H23" s="71">
        <v>1.5</v>
      </c>
      <c r="I23" s="71">
        <v>613.125</v>
      </c>
      <c r="J23" s="62">
        <f>H23+I23</f>
        <v>614.625</v>
      </c>
      <c r="K23" s="70"/>
      <c r="L23" s="70"/>
      <c r="M23" s="43">
        <f t="shared" si="16"/>
        <v>0</v>
      </c>
      <c r="N23" s="72">
        <v>0</v>
      </c>
      <c r="O23" s="72">
        <v>94.63</v>
      </c>
      <c r="P23" s="62">
        <f t="shared" si="26"/>
        <v>94.63</v>
      </c>
      <c r="Q23" s="70">
        <v>0</v>
      </c>
      <c r="R23" s="70">
        <v>32.050800000000002</v>
      </c>
      <c r="S23" s="43">
        <f t="shared" si="17"/>
        <v>32.050800000000002</v>
      </c>
      <c r="T23" s="72">
        <v>0</v>
      </c>
      <c r="U23" s="72">
        <v>43</v>
      </c>
      <c r="V23" s="62">
        <f t="shared" si="3"/>
        <v>43</v>
      </c>
      <c r="W23" s="15"/>
      <c r="X23" s="15"/>
      <c r="Y23" s="43">
        <f t="shared" si="18"/>
        <v>0</v>
      </c>
      <c r="Z23" s="72"/>
      <c r="AA23" s="72"/>
      <c r="AB23" s="62">
        <f t="shared" si="4"/>
        <v>0</v>
      </c>
      <c r="AC23" s="15"/>
      <c r="AD23" s="15"/>
      <c r="AE23" s="15">
        <f>AC23+AD23</f>
        <v>0</v>
      </c>
      <c r="AF23" s="72">
        <v>245.01750000000001</v>
      </c>
      <c r="AG23" s="72">
        <v>1037.8368</v>
      </c>
      <c r="AH23" s="62">
        <f t="shared" si="5"/>
        <v>1282.8543</v>
      </c>
      <c r="AI23" s="35">
        <v>153</v>
      </c>
      <c r="AJ23" s="69">
        <v>279.84000000000003</v>
      </c>
      <c r="AK23" s="135">
        <f t="shared" ref="AK23:AK57" si="34">AI23+AJ23</f>
        <v>432.84000000000003</v>
      </c>
      <c r="AL23" s="72">
        <v>0</v>
      </c>
      <c r="AM23" s="72">
        <v>43</v>
      </c>
      <c r="AN23" s="62">
        <f t="shared" si="30"/>
        <v>43</v>
      </c>
      <c r="AO23" s="15">
        <v>0</v>
      </c>
      <c r="AP23" s="15">
        <v>49.68</v>
      </c>
      <c r="AQ23" s="43">
        <f t="shared" si="20"/>
        <v>49.68</v>
      </c>
      <c r="AR23" s="72">
        <v>306.76799999999997</v>
      </c>
      <c r="AS23" s="72">
        <v>372.76799999999997</v>
      </c>
      <c r="AT23" s="62">
        <f>AR23+AS23</f>
        <v>679.53599999999994</v>
      </c>
      <c r="AU23" s="15">
        <v>309.32299999999998</v>
      </c>
      <c r="AV23" s="15">
        <v>197.14699999999999</v>
      </c>
      <c r="AW23" s="95">
        <f>SUM(AU23:AV23)</f>
        <v>506.46999999999997</v>
      </c>
      <c r="AX23" s="101">
        <v>0</v>
      </c>
      <c r="AY23" s="61">
        <v>60.500000000000007</v>
      </c>
      <c r="AZ23" s="102">
        <f t="shared" si="24"/>
        <v>60.500000000000007</v>
      </c>
      <c r="BA23" s="97">
        <v>0</v>
      </c>
      <c r="BB23" s="43">
        <v>288.75</v>
      </c>
      <c r="BC23" s="43">
        <f t="shared" si="23"/>
        <v>288.75</v>
      </c>
      <c r="BD23" s="61">
        <v>0</v>
      </c>
      <c r="BE23" s="61">
        <v>158.4</v>
      </c>
      <c r="BF23" s="61">
        <f t="shared" si="21"/>
        <v>158.4</v>
      </c>
      <c r="BG23" s="15"/>
      <c r="BH23" s="15"/>
      <c r="BI23" s="43">
        <f t="shared" si="11"/>
        <v>0</v>
      </c>
      <c r="BJ23" s="103">
        <f t="shared" si="33"/>
        <v>553.28549999999996</v>
      </c>
      <c r="BK23" s="103">
        <f t="shared" si="33"/>
        <v>2322.4448765435436</v>
      </c>
      <c r="BL23" s="103">
        <f t="shared" si="14"/>
        <v>2875.7303765435436</v>
      </c>
      <c r="BN23" s="34"/>
      <c r="BO23" s="31"/>
      <c r="BP23" s="82"/>
      <c r="BQ23" s="82"/>
    </row>
    <row r="24" spans="1:71" x14ac:dyDescent="0.2">
      <c r="A24" s="13">
        <v>19</v>
      </c>
      <c r="B24" s="72">
        <v>0</v>
      </c>
      <c r="C24" s="72">
        <v>3.5990672839714781</v>
      </c>
      <c r="D24" s="62">
        <f t="shared" si="0"/>
        <v>3.5990672839714781</v>
      </c>
      <c r="E24" s="70"/>
      <c r="F24" s="70"/>
      <c r="G24" s="43">
        <f t="shared" si="32"/>
        <v>0</v>
      </c>
      <c r="H24" s="71">
        <v>0.375</v>
      </c>
      <c r="I24" s="71">
        <v>175.125</v>
      </c>
      <c r="J24" s="62">
        <f>H24+I24</f>
        <v>175.5</v>
      </c>
      <c r="K24" s="15"/>
      <c r="L24" s="15"/>
      <c r="M24" s="43">
        <f t="shared" si="16"/>
        <v>0</v>
      </c>
      <c r="N24" s="72">
        <v>0</v>
      </c>
      <c r="O24" s="72">
        <v>43.78</v>
      </c>
      <c r="P24" s="62">
        <f t="shared" si="26"/>
        <v>43.78</v>
      </c>
      <c r="Q24" s="70">
        <v>0</v>
      </c>
      <c r="R24" s="70">
        <v>11.048400000000001</v>
      </c>
      <c r="S24" s="43">
        <f t="shared" si="17"/>
        <v>11.048400000000001</v>
      </c>
      <c r="T24" s="72">
        <v>0</v>
      </c>
      <c r="U24" s="72">
        <v>27</v>
      </c>
      <c r="V24" s="62">
        <f t="shared" si="3"/>
        <v>27</v>
      </c>
      <c r="W24" s="70"/>
      <c r="X24" s="70"/>
      <c r="Y24" s="43">
        <f t="shared" si="18"/>
        <v>0</v>
      </c>
      <c r="Z24" s="72"/>
      <c r="AA24" s="72"/>
      <c r="AB24" s="62">
        <f t="shared" si="4"/>
        <v>0</v>
      </c>
      <c r="AC24" s="15"/>
      <c r="AD24" s="15"/>
      <c r="AE24" s="15">
        <f>AC24+AD24</f>
        <v>0</v>
      </c>
      <c r="AF24" s="72">
        <v>259.35000000000002</v>
      </c>
      <c r="AG24" s="72">
        <v>1446.2447999999999</v>
      </c>
      <c r="AH24" s="62">
        <f t="shared" si="5"/>
        <v>1705.5947999999999</v>
      </c>
      <c r="AI24" s="35">
        <v>192.75</v>
      </c>
      <c r="AJ24" s="81">
        <v>271.92</v>
      </c>
      <c r="AK24" s="135">
        <f t="shared" si="34"/>
        <v>464.67</v>
      </c>
      <c r="AL24" s="72">
        <v>0</v>
      </c>
      <c r="AM24" s="72">
        <v>27</v>
      </c>
      <c r="AN24" s="62">
        <f t="shared" si="30"/>
        <v>27</v>
      </c>
      <c r="AO24" s="15">
        <v>0</v>
      </c>
      <c r="AP24" s="15">
        <v>16.567999999999998</v>
      </c>
      <c r="AQ24" s="43">
        <f t="shared" si="20"/>
        <v>16.567999999999998</v>
      </c>
      <c r="AR24" s="72">
        <v>304.92</v>
      </c>
      <c r="AS24" s="72">
        <v>442.464</v>
      </c>
      <c r="AT24" s="62">
        <f>AR24+AS24</f>
        <v>747.38400000000001</v>
      </c>
      <c r="AU24" s="70">
        <v>291.56400000000002</v>
      </c>
      <c r="AV24" s="70">
        <v>256.09999999999997</v>
      </c>
      <c r="AW24" s="95">
        <f>SUM(AU24:AV24)</f>
        <v>547.66399999999999</v>
      </c>
      <c r="AX24" s="101"/>
      <c r="AY24" s="61">
        <v>60.500000000000007</v>
      </c>
      <c r="AZ24" s="102">
        <f t="shared" si="24"/>
        <v>60.500000000000007</v>
      </c>
      <c r="BA24" s="97">
        <v>0</v>
      </c>
      <c r="BB24" s="43">
        <v>195.75</v>
      </c>
      <c r="BC24" s="43">
        <f t="shared" si="23"/>
        <v>195.75</v>
      </c>
      <c r="BD24" s="61">
        <v>0</v>
      </c>
      <c r="BE24" s="61">
        <v>158.4</v>
      </c>
      <c r="BF24" s="61">
        <f t="shared" si="21"/>
        <v>158.4</v>
      </c>
      <c r="BG24" s="15"/>
      <c r="BH24" s="15"/>
      <c r="BI24" s="43">
        <f t="shared" si="11"/>
        <v>0</v>
      </c>
      <c r="BJ24" s="103">
        <f t="shared" si="33"/>
        <v>564.64499999999998</v>
      </c>
      <c r="BK24" s="103">
        <f t="shared" si="33"/>
        <v>2225.7128672839713</v>
      </c>
      <c r="BL24" s="103">
        <f t="shared" si="14"/>
        <v>2790.3578672839712</v>
      </c>
      <c r="BN24" s="77"/>
      <c r="BO24" s="31"/>
      <c r="BP24" s="82"/>
      <c r="BQ24" s="82"/>
    </row>
    <row r="25" spans="1:71" x14ac:dyDescent="0.2">
      <c r="A25" s="13">
        <v>20</v>
      </c>
      <c r="B25" s="72"/>
      <c r="C25" s="72"/>
      <c r="D25" s="62">
        <f t="shared" si="0"/>
        <v>0</v>
      </c>
      <c r="E25" s="70"/>
      <c r="F25" s="70"/>
      <c r="G25" s="43">
        <f t="shared" si="32"/>
        <v>0</v>
      </c>
      <c r="H25" s="71">
        <v>0</v>
      </c>
      <c r="I25" s="71">
        <v>127.68</v>
      </c>
      <c r="J25" s="62">
        <f>H25+I25</f>
        <v>127.68</v>
      </c>
      <c r="K25" s="15"/>
      <c r="L25" s="15"/>
      <c r="M25" s="43">
        <f t="shared" si="16"/>
        <v>0</v>
      </c>
      <c r="N25" s="72">
        <v>0</v>
      </c>
      <c r="O25" s="72">
        <v>5.28</v>
      </c>
      <c r="P25" s="62">
        <f t="shared" si="26"/>
        <v>5.28</v>
      </c>
      <c r="Q25" s="70">
        <v>0</v>
      </c>
      <c r="R25" s="70">
        <v>16.367999999999999</v>
      </c>
      <c r="S25" s="43">
        <f t="shared" si="17"/>
        <v>16.367999999999999</v>
      </c>
      <c r="T25" s="72">
        <v>0</v>
      </c>
      <c r="U25" s="72">
        <v>21.5</v>
      </c>
      <c r="V25" s="62">
        <f t="shared" si="3"/>
        <v>21.5</v>
      </c>
      <c r="W25" s="70"/>
      <c r="X25" s="70"/>
      <c r="Y25" s="43">
        <f t="shared" si="18"/>
        <v>0</v>
      </c>
      <c r="Z25" s="72"/>
      <c r="AA25" s="72"/>
      <c r="AB25" s="62">
        <f t="shared" si="4"/>
        <v>0</v>
      </c>
      <c r="AC25" s="15"/>
      <c r="AD25" s="15"/>
      <c r="AE25" s="15">
        <f t="shared" ref="AE25:AE57" si="35">AC25+AD25</f>
        <v>0</v>
      </c>
      <c r="AF25" s="72">
        <v>172.9</v>
      </c>
      <c r="AG25" s="72">
        <v>1880.5987199999997</v>
      </c>
      <c r="AH25" s="62">
        <f t="shared" si="5"/>
        <v>2053.4987199999996</v>
      </c>
      <c r="AI25" s="35">
        <v>221.75</v>
      </c>
      <c r="AJ25" s="81">
        <v>776.95200000000011</v>
      </c>
      <c r="AK25" s="135">
        <f t="shared" si="34"/>
        <v>998.70200000000011</v>
      </c>
      <c r="AL25" s="72">
        <v>0</v>
      </c>
      <c r="AM25" s="72">
        <v>21.5</v>
      </c>
      <c r="AN25" s="62">
        <f t="shared" si="30"/>
        <v>21.5</v>
      </c>
      <c r="AO25" s="15">
        <v>0</v>
      </c>
      <c r="AP25" s="15">
        <v>16.567999999999998</v>
      </c>
      <c r="AQ25" s="43">
        <f t="shared" si="20"/>
        <v>16.567999999999998</v>
      </c>
      <c r="AR25" s="72">
        <v>264.79199999999997</v>
      </c>
      <c r="AS25" s="72">
        <v>548.59199999999998</v>
      </c>
      <c r="AT25" s="62">
        <f>AR25+AS25</f>
        <v>813.38400000000001</v>
      </c>
      <c r="AU25" s="70">
        <v>265.94299999999998</v>
      </c>
      <c r="AV25" s="70">
        <v>440.69400000000002</v>
      </c>
      <c r="AW25" s="95">
        <f>SUM(AU25:AV25)</f>
        <v>706.63699999999994</v>
      </c>
      <c r="AX25" s="101"/>
      <c r="AY25" s="61">
        <v>93.500000000000014</v>
      </c>
      <c r="AZ25" s="102">
        <f t="shared" si="24"/>
        <v>93.500000000000014</v>
      </c>
      <c r="BA25" s="97">
        <v>0</v>
      </c>
      <c r="BB25" s="43">
        <v>195.5</v>
      </c>
      <c r="BC25" s="43">
        <f t="shared" si="23"/>
        <v>195.5</v>
      </c>
      <c r="BD25" s="61">
        <v>0</v>
      </c>
      <c r="BE25" s="61">
        <v>158.4</v>
      </c>
      <c r="BF25" s="61">
        <f t="shared" si="21"/>
        <v>158.4</v>
      </c>
      <c r="BG25" s="43"/>
      <c r="BH25" s="43"/>
      <c r="BI25" s="43">
        <f t="shared" si="11"/>
        <v>0</v>
      </c>
      <c r="BJ25" s="103">
        <f t="shared" si="33"/>
        <v>437.69200000000001</v>
      </c>
      <c r="BK25" s="103">
        <f t="shared" si="33"/>
        <v>2698.6507200000001</v>
      </c>
      <c r="BL25" s="103">
        <f t="shared" si="14"/>
        <v>3136.3427199999996</v>
      </c>
      <c r="BN25" s="77"/>
      <c r="BO25" s="31"/>
      <c r="BP25" s="82"/>
      <c r="BQ25" s="82"/>
    </row>
    <row r="26" spans="1:71" x14ac:dyDescent="0.2">
      <c r="A26" s="13">
        <v>21</v>
      </c>
      <c r="B26" s="72"/>
      <c r="C26" s="72"/>
      <c r="D26" s="62">
        <f t="shared" si="0"/>
        <v>0</v>
      </c>
      <c r="E26" s="15"/>
      <c r="F26" s="15"/>
      <c r="G26" s="43">
        <f t="shared" si="32"/>
        <v>0</v>
      </c>
      <c r="H26" s="71">
        <v>0</v>
      </c>
      <c r="I26" s="71">
        <v>0</v>
      </c>
      <c r="J26" s="62">
        <f t="shared" si="1"/>
        <v>0</v>
      </c>
      <c r="K26" s="15"/>
      <c r="L26" s="15"/>
      <c r="M26" s="43">
        <f t="shared" si="16"/>
        <v>0</v>
      </c>
      <c r="N26" s="72">
        <v>0</v>
      </c>
      <c r="O26" s="72">
        <v>4.8650000000000002</v>
      </c>
      <c r="P26" s="62">
        <f t="shared" si="26"/>
        <v>4.8650000000000002</v>
      </c>
      <c r="Q26" s="70">
        <v>0</v>
      </c>
      <c r="R26" s="70">
        <v>0</v>
      </c>
      <c r="S26" s="43">
        <f t="shared" si="17"/>
        <v>0</v>
      </c>
      <c r="T26" s="72">
        <v>0</v>
      </c>
      <c r="U26" s="72">
        <v>21.5</v>
      </c>
      <c r="V26" s="62">
        <f t="shared" si="3"/>
        <v>21.5</v>
      </c>
      <c r="W26" s="70"/>
      <c r="X26" s="70"/>
      <c r="Y26" s="43">
        <f t="shared" si="18"/>
        <v>0</v>
      </c>
      <c r="Z26" s="72"/>
      <c r="AA26" s="72"/>
      <c r="AB26" s="62">
        <f t="shared" si="4"/>
        <v>0</v>
      </c>
      <c r="AC26" s="15"/>
      <c r="AD26" s="15"/>
      <c r="AE26" s="15">
        <f t="shared" si="35"/>
        <v>0</v>
      </c>
      <c r="AF26" s="72">
        <v>141.73250000000002</v>
      </c>
      <c r="AG26" s="72">
        <v>1552.9087029677419</v>
      </c>
      <c r="AH26" s="62">
        <f t="shared" si="5"/>
        <v>1694.6412029677419</v>
      </c>
      <c r="AI26" s="35">
        <v>345.75</v>
      </c>
      <c r="AJ26" s="81">
        <v>1140.8999999999999</v>
      </c>
      <c r="AK26" s="135">
        <f t="shared" si="34"/>
        <v>1486.6499999999999</v>
      </c>
      <c r="AL26" s="72">
        <v>0</v>
      </c>
      <c r="AM26" s="72">
        <v>21.5</v>
      </c>
      <c r="AN26" s="62">
        <f t="shared" si="30"/>
        <v>21.5</v>
      </c>
      <c r="AO26" s="15">
        <v>0</v>
      </c>
      <c r="AP26" s="15">
        <v>11</v>
      </c>
      <c r="AQ26" s="43">
        <f t="shared" si="20"/>
        <v>11</v>
      </c>
      <c r="AR26" s="72">
        <v>240.768</v>
      </c>
      <c r="AS26" s="72">
        <v>540.93600000000004</v>
      </c>
      <c r="AT26" s="62">
        <f t="shared" si="29"/>
        <v>781.70400000000006</v>
      </c>
      <c r="AU26" s="70">
        <v>165.27</v>
      </c>
      <c r="AV26" s="70">
        <v>422.05799999999994</v>
      </c>
      <c r="AW26" s="95">
        <f t="shared" si="31"/>
        <v>587.32799999999997</v>
      </c>
      <c r="AX26" s="101"/>
      <c r="AY26" s="61">
        <v>82.5</v>
      </c>
      <c r="AZ26" s="102">
        <f t="shared" si="24"/>
        <v>82.5</v>
      </c>
      <c r="BA26" s="97">
        <v>0</v>
      </c>
      <c r="BB26" s="15">
        <v>251</v>
      </c>
      <c r="BC26" s="43">
        <f t="shared" si="23"/>
        <v>251</v>
      </c>
      <c r="BD26" s="61">
        <v>0</v>
      </c>
      <c r="BE26" s="61">
        <v>42.24</v>
      </c>
      <c r="BF26" s="61">
        <f t="shared" si="21"/>
        <v>42.24</v>
      </c>
      <c r="BG26" s="43"/>
      <c r="BH26" s="43"/>
      <c r="BI26" s="43">
        <f t="shared" si="11"/>
        <v>0</v>
      </c>
      <c r="BJ26" s="103">
        <f t="shared" ref="BJ26:BJ35" si="36">B26+H26+N26+T26+Z26+AF26+AL26+AR26+AX26</f>
        <v>382.50049999999999</v>
      </c>
      <c r="BK26" s="103">
        <f t="shared" ref="BK26:BK35" si="37">C26+I26+O26+U26+AA26+AG26+AM26+AS26+AY26</f>
        <v>2224.209702967742</v>
      </c>
      <c r="BL26" s="103">
        <f t="shared" si="14"/>
        <v>2606.7102029677421</v>
      </c>
      <c r="BN26" s="78"/>
      <c r="BO26" s="31"/>
      <c r="BP26" s="82"/>
      <c r="BQ26" s="82"/>
    </row>
    <row r="27" spans="1:71" x14ac:dyDescent="0.2">
      <c r="A27" s="13">
        <v>22</v>
      </c>
      <c r="B27" s="72"/>
      <c r="C27" s="72"/>
      <c r="D27" s="62">
        <f t="shared" si="0"/>
        <v>0</v>
      </c>
      <c r="E27" s="15"/>
      <c r="F27" s="15"/>
      <c r="G27" s="43">
        <f t="shared" si="32"/>
        <v>0</v>
      </c>
      <c r="H27" s="71">
        <v>0</v>
      </c>
      <c r="I27" s="71">
        <v>0</v>
      </c>
      <c r="J27" s="62">
        <f>H27+I27</f>
        <v>0</v>
      </c>
      <c r="K27" s="15"/>
      <c r="L27" s="15"/>
      <c r="M27" s="43">
        <f t="shared" si="16"/>
        <v>0</v>
      </c>
      <c r="N27" s="72">
        <v>0</v>
      </c>
      <c r="O27" s="72">
        <v>0.01</v>
      </c>
      <c r="P27" s="62">
        <f t="shared" si="26"/>
        <v>0.01</v>
      </c>
      <c r="Q27" s="15">
        <v>0</v>
      </c>
      <c r="R27" s="15">
        <v>4.8</v>
      </c>
      <c r="S27" s="43">
        <f t="shared" si="17"/>
        <v>4.8</v>
      </c>
      <c r="T27" s="72"/>
      <c r="U27" s="72"/>
      <c r="V27" s="62">
        <f t="shared" si="3"/>
        <v>0</v>
      </c>
      <c r="W27" s="15"/>
      <c r="X27" s="15"/>
      <c r="Y27" s="43">
        <f t="shared" si="18"/>
        <v>0</v>
      </c>
      <c r="Z27" s="72"/>
      <c r="AA27" s="72"/>
      <c r="AB27" s="62">
        <f t="shared" si="4"/>
        <v>0</v>
      </c>
      <c r="AC27" s="15"/>
      <c r="AD27" s="15"/>
      <c r="AE27" s="15">
        <f t="shared" si="35"/>
        <v>0</v>
      </c>
      <c r="AF27" s="62">
        <v>228.1825</v>
      </c>
      <c r="AG27" s="92">
        <v>2200.4569130322579</v>
      </c>
      <c r="AH27" s="62">
        <f t="shared" si="5"/>
        <v>2428.6394130322578</v>
      </c>
      <c r="AI27" s="35">
        <v>353.75</v>
      </c>
      <c r="AJ27" s="81">
        <v>1703.6940000000004</v>
      </c>
      <c r="AK27" s="135">
        <f t="shared" si="34"/>
        <v>2057.4440000000004</v>
      </c>
      <c r="AL27" s="72"/>
      <c r="AM27" s="72"/>
      <c r="AN27" s="62">
        <f t="shared" si="30"/>
        <v>0</v>
      </c>
      <c r="AO27" s="15">
        <v>0</v>
      </c>
      <c r="AP27" s="15">
        <v>0</v>
      </c>
      <c r="AQ27" s="43">
        <f t="shared" si="20"/>
        <v>0</v>
      </c>
      <c r="AR27" s="72">
        <v>220.17599999999999</v>
      </c>
      <c r="AS27" s="72">
        <v>512.68799999999999</v>
      </c>
      <c r="AT27" s="62">
        <f t="shared" si="29"/>
        <v>732.86400000000003</v>
      </c>
      <c r="AU27" s="15">
        <v>222.024</v>
      </c>
      <c r="AV27" s="15">
        <v>376.25</v>
      </c>
      <c r="AW27" s="95">
        <f t="shared" si="31"/>
        <v>598.274</v>
      </c>
      <c r="AX27" s="101"/>
      <c r="AY27" s="61">
        <v>77</v>
      </c>
      <c r="AZ27" s="102">
        <f t="shared" si="24"/>
        <v>77</v>
      </c>
      <c r="BA27" s="97">
        <v>0</v>
      </c>
      <c r="BB27" s="15">
        <v>216.5</v>
      </c>
      <c r="BC27" s="43">
        <f t="shared" si="23"/>
        <v>216.5</v>
      </c>
      <c r="BD27" s="61">
        <v>0</v>
      </c>
      <c r="BE27" s="61">
        <v>42.24</v>
      </c>
      <c r="BF27" s="61">
        <f t="shared" si="21"/>
        <v>42.24</v>
      </c>
      <c r="BG27" s="43"/>
      <c r="BH27" s="43"/>
      <c r="BI27" s="43">
        <f t="shared" si="11"/>
        <v>0</v>
      </c>
      <c r="BJ27" s="103">
        <f t="shared" si="36"/>
        <v>448.35849999999999</v>
      </c>
      <c r="BK27" s="103">
        <f t="shared" si="37"/>
        <v>2790.1549130322583</v>
      </c>
      <c r="BL27" s="103">
        <f t="shared" si="14"/>
        <v>3238.5134130322581</v>
      </c>
      <c r="BN27" s="78"/>
      <c r="BO27" s="106"/>
      <c r="BP27" s="82"/>
      <c r="BQ27" s="82"/>
    </row>
    <row r="28" spans="1:71" x14ac:dyDescent="0.2">
      <c r="A28" s="13">
        <v>23</v>
      </c>
      <c r="B28" s="72"/>
      <c r="C28" s="72"/>
      <c r="D28" s="62">
        <f t="shared" si="0"/>
        <v>0</v>
      </c>
      <c r="E28" s="15"/>
      <c r="F28" s="15"/>
      <c r="G28" s="43">
        <f t="shared" si="32"/>
        <v>0</v>
      </c>
      <c r="H28" s="71"/>
      <c r="I28" s="71"/>
      <c r="J28" s="62">
        <f t="shared" si="1"/>
        <v>0</v>
      </c>
      <c r="K28" s="15"/>
      <c r="L28" s="15"/>
      <c r="M28" s="43">
        <f t="shared" si="16"/>
        <v>0</v>
      </c>
      <c r="N28" s="72">
        <v>0</v>
      </c>
      <c r="O28" s="72">
        <v>0</v>
      </c>
      <c r="P28" s="62">
        <f t="shared" si="26"/>
        <v>0</v>
      </c>
      <c r="Q28" s="15">
        <v>0</v>
      </c>
      <c r="R28" s="15">
        <v>0.33500000000000002</v>
      </c>
      <c r="S28" s="43">
        <f t="shared" si="17"/>
        <v>0.33500000000000002</v>
      </c>
      <c r="T28" s="72"/>
      <c r="U28" s="72"/>
      <c r="V28" s="62">
        <f t="shared" si="3"/>
        <v>0</v>
      </c>
      <c r="W28" s="15"/>
      <c r="X28" s="15"/>
      <c r="Y28" s="43">
        <f t="shared" ref="Y28" si="38">W28+X28</f>
        <v>0</v>
      </c>
      <c r="Z28" s="72"/>
      <c r="AA28" s="72"/>
      <c r="AB28" s="62">
        <f t="shared" si="4"/>
        <v>0</v>
      </c>
      <c r="AC28" s="15"/>
      <c r="AD28" s="15"/>
      <c r="AE28" s="15">
        <f t="shared" si="35"/>
        <v>0</v>
      </c>
      <c r="AF28" s="72">
        <v>213.85</v>
      </c>
      <c r="AG28" s="92">
        <v>2272.5707612903234</v>
      </c>
      <c r="AH28" s="62">
        <f t="shared" si="5"/>
        <v>2486.4207612903233</v>
      </c>
      <c r="AI28" s="79">
        <v>316.75</v>
      </c>
      <c r="AJ28" s="81">
        <v>2084.4120000000007</v>
      </c>
      <c r="AK28" s="135">
        <f t="shared" si="34"/>
        <v>2401.1620000000007</v>
      </c>
      <c r="AL28" s="72"/>
      <c r="AM28" s="72"/>
      <c r="AN28" s="62">
        <f t="shared" si="30"/>
        <v>0</v>
      </c>
      <c r="AO28" s="15">
        <v>0</v>
      </c>
      <c r="AP28" s="15">
        <v>0</v>
      </c>
      <c r="AQ28" s="43">
        <f t="shared" si="20"/>
        <v>0</v>
      </c>
      <c r="AR28" s="72">
        <v>248.42400000000001</v>
      </c>
      <c r="AS28" s="72">
        <v>503.976</v>
      </c>
      <c r="AT28" s="62">
        <f t="shared" si="29"/>
        <v>752.4</v>
      </c>
      <c r="AU28" s="15">
        <v>256.34399999999999</v>
      </c>
      <c r="AV28" s="15">
        <v>469.12200000000001</v>
      </c>
      <c r="AW28" s="95">
        <f t="shared" si="31"/>
        <v>725.46600000000001</v>
      </c>
      <c r="AX28" s="101"/>
      <c r="AY28" s="61">
        <v>82.5</v>
      </c>
      <c r="AZ28" s="102">
        <f t="shared" si="24"/>
        <v>82.5</v>
      </c>
      <c r="BA28" s="97">
        <v>0</v>
      </c>
      <c r="BB28" s="15">
        <v>169</v>
      </c>
      <c r="BC28" s="43">
        <f t="shared" si="23"/>
        <v>169</v>
      </c>
      <c r="BD28" s="61">
        <v>0</v>
      </c>
      <c r="BE28" s="61">
        <v>10.56</v>
      </c>
      <c r="BF28" s="61">
        <f t="shared" si="21"/>
        <v>10.56</v>
      </c>
      <c r="BG28" s="43"/>
      <c r="BH28" s="43"/>
      <c r="BI28" s="43">
        <f t="shared" si="11"/>
        <v>0</v>
      </c>
      <c r="BJ28" s="103">
        <f t="shared" si="36"/>
        <v>462.274</v>
      </c>
      <c r="BK28" s="103">
        <f t="shared" si="37"/>
        <v>2859.0467612903235</v>
      </c>
      <c r="BL28" s="103">
        <f t="shared" si="14"/>
        <v>3321.3207612903234</v>
      </c>
      <c r="BN28" s="78"/>
      <c r="BO28" s="106"/>
      <c r="BP28" s="82"/>
      <c r="BQ28" s="82"/>
    </row>
    <row r="29" spans="1:71" x14ac:dyDescent="0.2">
      <c r="A29" s="13">
        <v>24</v>
      </c>
      <c r="B29" s="72"/>
      <c r="C29" s="72"/>
      <c r="D29" s="62">
        <f t="shared" si="0"/>
        <v>0</v>
      </c>
      <c r="E29" s="15"/>
      <c r="F29" s="15"/>
      <c r="G29" s="43">
        <f t="shared" si="32"/>
        <v>0</v>
      </c>
      <c r="H29" s="71"/>
      <c r="I29" s="71"/>
      <c r="J29" s="62">
        <f t="shared" si="1"/>
        <v>0</v>
      </c>
      <c r="K29" s="15"/>
      <c r="L29" s="15"/>
      <c r="M29" s="43">
        <f t="shared" si="16"/>
        <v>0</v>
      </c>
      <c r="N29" s="72">
        <v>0</v>
      </c>
      <c r="O29" s="72">
        <v>0</v>
      </c>
      <c r="P29" s="62">
        <f t="shared" si="26"/>
        <v>0</v>
      </c>
      <c r="Q29" s="15">
        <v>0</v>
      </c>
      <c r="R29" s="15">
        <v>0</v>
      </c>
      <c r="S29" s="43">
        <f t="shared" si="17"/>
        <v>0</v>
      </c>
      <c r="T29" s="72"/>
      <c r="U29" s="72"/>
      <c r="V29" s="62">
        <f t="shared" si="3"/>
        <v>0</v>
      </c>
      <c r="W29" s="15"/>
      <c r="X29" s="15"/>
      <c r="Y29" s="43">
        <f t="shared" si="18"/>
        <v>0</v>
      </c>
      <c r="Z29" s="72"/>
      <c r="AA29" s="72"/>
      <c r="AB29" s="62">
        <f>Z29+AA29</f>
        <v>0</v>
      </c>
      <c r="AC29" s="15"/>
      <c r="AD29" s="15"/>
      <c r="AE29" s="15">
        <f t="shared" si="35"/>
        <v>0</v>
      </c>
      <c r="AF29" s="72">
        <v>161.07</v>
      </c>
      <c r="AG29" s="92">
        <v>2552.3660005161291</v>
      </c>
      <c r="AH29" s="62">
        <f t="shared" si="5"/>
        <v>2713.4360005161293</v>
      </c>
      <c r="AI29" s="79">
        <v>269.25</v>
      </c>
      <c r="AJ29" s="81">
        <v>2307.36</v>
      </c>
      <c r="AK29" s="135">
        <f>AI29+AJ29</f>
        <v>2576.61</v>
      </c>
      <c r="AL29" s="72"/>
      <c r="AM29" s="72"/>
      <c r="AN29" s="62">
        <f t="shared" si="30"/>
        <v>0</v>
      </c>
      <c r="AO29" s="15">
        <v>0</v>
      </c>
      <c r="AP29" s="15">
        <v>0</v>
      </c>
      <c r="AQ29" s="43">
        <f t="shared" si="20"/>
        <v>0</v>
      </c>
      <c r="AR29" s="72">
        <v>180.57599999999999</v>
      </c>
      <c r="AS29" s="72">
        <v>470.71199999999999</v>
      </c>
      <c r="AT29" s="62">
        <f t="shared" si="29"/>
        <v>651.28800000000001</v>
      </c>
      <c r="AU29" s="15">
        <v>247.36500000000001</v>
      </c>
      <c r="AV29" s="15">
        <v>450.66200000000003</v>
      </c>
      <c r="AW29" s="95">
        <f t="shared" si="31"/>
        <v>698.02700000000004</v>
      </c>
      <c r="AX29" s="101"/>
      <c r="AY29" s="61">
        <v>77</v>
      </c>
      <c r="AZ29" s="102">
        <f t="shared" si="24"/>
        <v>77</v>
      </c>
      <c r="BA29" s="97">
        <v>0</v>
      </c>
      <c r="BB29" s="15">
        <v>79</v>
      </c>
      <c r="BC29" s="43">
        <f t="shared" si="23"/>
        <v>79</v>
      </c>
      <c r="BD29" s="61">
        <v>0</v>
      </c>
      <c r="BE29" s="61"/>
      <c r="BF29" s="61">
        <f t="shared" si="21"/>
        <v>0</v>
      </c>
      <c r="BG29" s="43"/>
      <c r="BH29" s="43"/>
      <c r="BI29" s="43">
        <f t="shared" si="11"/>
        <v>0</v>
      </c>
      <c r="BJ29" s="103">
        <f t="shared" si="36"/>
        <v>341.64599999999996</v>
      </c>
      <c r="BK29" s="103">
        <f t="shared" si="37"/>
        <v>3100.0780005161291</v>
      </c>
      <c r="BL29" s="103">
        <f t="shared" si="14"/>
        <v>3441.7240005161293</v>
      </c>
      <c r="BN29" s="78"/>
      <c r="BO29" s="106"/>
      <c r="BP29" s="82"/>
      <c r="BQ29" s="82"/>
    </row>
    <row r="30" spans="1:71" x14ac:dyDescent="0.2">
      <c r="A30" s="13">
        <v>25</v>
      </c>
      <c r="B30" s="72"/>
      <c r="C30" s="72"/>
      <c r="D30" s="62">
        <f t="shared" si="0"/>
        <v>0</v>
      </c>
      <c r="E30" s="15"/>
      <c r="F30" s="15"/>
      <c r="G30" s="43">
        <f t="shared" si="32"/>
        <v>0</v>
      </c>
      <c r="H30" s="72"/>
      <c r="I30" s="72"/>
      <c r="J30" s="62">
        <f t="shared" si="1"/>
        <v>0</v>
      </c>
      <c r="K30" s="15"/>
      <c r="L30" s="15"/>
      <c r="M30" s="43">
        <f t="shared" si="16"/>
        <v>0</v>
      </c>
      <c r="N30" s="72">
        <v>0</v>
      </c>
      <c r="O30" s="72">
        <v>5.28</v>
      </c>
      <c r="P30" s="62">
        <f t="shared" si="26"/>
        <v>5.28</v>
      </c>
      <c r="Q30" s="15">
        <v>0</v>
      </c>
      <c r="R30" s="15">
        <v>0</v>
      </c>
      <c r="S30" s="43">
        <f t="shared" si="17"/>
        <v>0</v>
      </c>
      <c r="T30" s="72"/>
      <c r="U30" s="72"/>
      <c r="V30" s="62">
        <f t="shared" si="3"/>
        <v>0</v>
      </c>
      <c r="W30" s="15"/>
      <c r="X30" s="15"/>
      <c r="Y30" s="43">
        <f t="shared" si="18"/>
        <v>0</v>
      </c>
      <c r="Z30" s="72"/>
      <c r="AA30" s="72"/>
      <c r="AB30" s="62">
        <f t="shared" ref="AB30:AB57" si="39">Z30+AA30</f>
        <v>0</v>
      </c>
      <c r="AC30" s="15"/>
      <c r="AD30" s="15"/>
      <c r="AE30" s="15">
        <f t="shared" si="35"/>
        <v>0</v>
      </c>
      <c r="AF30" s="72">
        <v>117.61750000000001</v>
      </c>
      <c r="AG30" s="92">
        <v>2183.5792227096772</v>
      </c>
      <c r="AH30" s="62">
        <f t="shared" si="5"/>
        <v>2301.196722709677</v>
      </c>
      <c r="AI30" s="79">
        <v>206</v>
      </c>
      <c r="AJ30" s="81">
        <v>2075.04</v>
      </c>
      <c r="AK30" s="135">
        <f t="shared" si="34"/>
        <v>2281.04</v>
      </c>
      <c r="AL30" s="72"/>
      <c r="AM30" s="72"/>
      <c r="AN30" s="62">
        <f t="shared" si="30"/>
        <v>0</v>
      </c>
      <c r="AO30" s="15"/>
      <c r="AP30" s="15"/>
      <c r="AQ30" s="43">
        <f t="shared" si="20"/>
        <v>0</v>
      </c>
      <c r="AR30" s="72">
        <v>176.88</v>
      </c>
      <c r="AS30" s="72">
        <v>485.76</v>
      </c>
      <c r="AT30" s="62">
        <f t="shared" si="29"/>
        <v>662.64</v>
      </c>
      <c r="AU30" s="15">
        <v>176.352</v>
      </c>
      <c r="AV30" s="15">
        <v>424.19200000000001</v>
      </c>
      <c r="AW30" s="95">
        <f t="shared" si="31"/>
        <v>600.54399999999998</v>
      </c>
      <c r="AX30" s="101"/>
      <c r="AY30" s="61">
        <v>99.000000000000014</v>
      </c>
      <c r="AZ30" s="102">
        <f t="shared" si="24"/>
        <v>99.000000000000014</v>
      </c>
      <c r="BA30" s="97">
        <v>0</v>
      </c>
      <c r="BB30" s="43">
        <v>187.25</v>
      </c>
      <c r="BC30" s="43">
        <f t="shared" si="23"/>
        <v>187.25</v>
      </c>
      <c r="BD30" s="61">
        <v>0</v>
      </c>
      <c r="BE30" s="61"/>
      <c r="BF30" s="61">
        <f t="shared" si="21"/>
        <v>0</v>
      </c>
      <c r="BG30" s="43"/>
      <c r="BH30" s="43"/>
      <c r="BI30" s="43">
        <f t="shared" si="11"/>
        <v>0</v>
      </c>
      <c r="BJ30" s="103">
        <f t="shared" si="36"/>
        <v>294.4975</v>
      </c>
      <c r="BK30" s="103">
        <f t="shared" si="37"/>
        <v>2773.6192227096772</v>
      </c>
      <c r="BL30" s="103">
        <f t="shared" si="14"/>
        <v>3068.1167227096771</v>
      </c>
      <c r="BN30" s="78"/>
      <c r="BO30" s="106"/>
      <c r="BP30" s="82"/>
      <c r="BQ30" s="82"/>
    </row>
    <row r="31" spans="1:71" x14ac:dyDescent="0.2">
      <c r="A31" s="13">
        <v>26</v>
      </c>
      <c r="B31" s="72"/>
      <c r="C31" s="72"/>
      <c r="D31" s="62">
        <f t="shared" si="0"/>
        <v>0</v>
      </c>
      <c r="E31" s="15"/>
      <c r="F31" s="15"/>
      <c r="G31" s="43">
        <f t="shared" si="32"/>
        <v>0</v>
      </c>
      <c r="H31" s="72"/>
      <c r="I31" s="72"/>
      <c r="J31" s="62">
        <f t="shared" si="1"/>
        <v>0</v>
      </c>
      <c r="K31" s="15"/>
      <c r="L31" s="15"/>
      <c r="M31" s="43">
        <f t="shared" si="16"/>
        <v>0</v>
      </c>
      <c r="N31" s="72">
        <v>0</v>
      </c>
      <c r="O31" s="72">
        <v>5.28</v>
      </c>
      <c r="P31" s="62">
        <f>N31+O31</f>
        <v>5.28</v>
      </c>
      <c r="Q31" s="15">
        <v>0</v>
      </c>
      <c r="R31" s="15">
        <v>4.37</v>
      </c>
      <c r="S31" s="43">
        <f t="shared" si="17"/>
        <v>4.37</v>
      </c>
      <c r="T31" s="72"/>
      <c r="U31" s="72"/>
      <c r="V31" s="62">
        <f t="shared" si="3"/>
        <v>0</v>
      </c>
      <c r="W31" s="15"/>
      <c r="X31" s="15"/>
      <c r="Y31" s="43">
        <f t="shared" si="18"/>
        <v>0</v>
      </c>
      <c r="Z31" s="72"/>
      <c r="AA31" s="72"/>
      <c r="AB31" s="62">
        <f t="shared" si="39"/>
        <v>0</v>
      </c>
      <c r="AC31" s="15"/>
      <c r="AD31" s="15"/>
      <c r="AE31" s="15">
        <f t="shared" si="35"/>
        <v>0</v>
      </c>
      <c r="AF31" s="72">
        <v>84.174999999999997</v>
      </c>
      <c r="AG31" s="92">
        <v>2413.0223721290317</v>
      </c>
      <c r="AH31" s="62">
        <f t="shared" si="5"/>
        <v>2497.1973721290319</v>
      </c>
      <c r="AI31" s="79">
        <v>116.25</v>
      </c>
      <c r="AJ31" s="81">
        <v>2415.6</v>
      </c>
      <c r="AK31" s="135">
        <f t="shared" si="34"/>
        <v>2531.85</v>
      </c>
      <c r="AL31" s="72"/>
      <c r="AM31" s="72"/>
      <c r="AN31" s="62">
        <f t="shared" si="30"/>
        <v>0</v>
      </c>
      <c r="AO31" s="15"/>
      <c r="AP31" s="15"/>
      <c r="AQ31" s="43">
        <f t="shared" si="20"/>
        <v>0</v>
      </c>
      <c r="AR31" s="72">
        <v>242.88</v>
      </c>
      <c r="AS31" s="72">
        <v>440.88</v>
      </c>
      <c r="AT31" s="62">
        <f t="shared" si="29"/>
        <v>683.76</v>
      </c>
      <c r="AU31" s="70">
        <v>246.048</v>
      </c>
      <c r="AV31" s="15">
        <v>406.786</v>
      </c>
      <c r="AW31" s="95">
        <f t="shared" si="31"/>
        <v>652.83400000000006</v>
      </c>
      <c r="AX31" s="101"/>
      <c r="AY31" s="61">
        <v>55.000000000000007</v>
      </c>
      <c r="AZ31" s="102">
        <f t="shared" si="24"/>
        <v>55.000000000000007</v>
      </c>
      <c r="BA31" s="97">
        <v>0</v>
      </c>
      <c r="BB31" s="43">
        <v>252.25</v>
      </c>
      <c r="BC31" s="43">
        <f t="shared" si="23"/>
        <v>252.25</v>
      </c>
      <c r="BD31" s="61">
        <v>0</v>
      </c>
      <c r="BE31" s="61"/>
      <c r="BF31" s="61">
        <f t="shared" si="21"/>
        <v>0</v>
      </c>
      <c r="BG31" s="43"/>
      <c r="BH31" s="43"/>
      <c r="BI31" s="43">
        <f t="shared" si="11"/>
        <v>0</v>
      </c>
      <c r="BJ31" s="103">
        <f t="shared" si="36"/>
        <v>327.05500000000001</v>
      </c>
      <c r="BK31" s="103">
        <f t="shared" si="37"/>
        <v>2914.182372129032</v>
      </c>
      <c r="BL31" s="103">
        <f t="shared" si="14"/>
        <v>3241.2373721290323</v>
      </c>
      <c r="BN31" s="78"/>
      <c r="BO31" s="106"/>
      <c r="BP31" s="82"/>
      <c r="BQ31" s="82"/>
    </row>
    <row r="32" spans="1:71" x14ac:dyDescent="0.2">
      <c r="A32" s="13">
        <v>27</v>
      </c>
      <c r="B32" s="72"/>
      <c r="C32" s="72"/>
      <c r="D32" s="62">
        <f t="shared" si="0"/>
        <v>0</v>
      </c>
      <c r="E32" s="15"/>
      <c r="F32" s="15"/>
      <c r="G32" s="43">
        <f t="shared" si="32"/>
        <v>0</v>
      </c>
      <c r="H32" s="72"/>
      <c r="I32" s="72"/>
      <c r="J32" s="62">
        <f t="shared" si="1"/>
        <v>0</v>
      </c>
      <c r="K32" s="15"/>
      <c r="L32" s="15"/>
      <c r="M32" s="43">
        <f t="shared" si="16"/>
        <v>0</v>
      </c>
      <c r="N32" s="72">
        <v>0</v>
      </c>
      <c r="O32" s="72">
        <v>5.28</v>
      </c>
      <c r="P32" s="62">
        <f t="shared" si="26"/>
        <v>5.28</v>
      </c>
      <c r="Q32" s="15">
        <v>0</v>
      </c>
      <c r="R32" s="15">
        <v>0</v>
      </c>
      <c r="S32" s="43">
        <f t="shared" ref="S32:S33" si="40">Q32+R32</f>
        <v>0</v>
      </c>
      <c r="T32" s="72"/>
      <c r="U32" s="72"/>
      <c r="V32" s="62">
        <f t="shared" si="3"/>
        <v>0</v>
      </c>
      <c r="W32" s="15"/>
      <c r="X32" s="15"/>
      <c r="Y32" s="43">
        <f t="shared" si="18"/>
        <v>0</v>
      </c>
      <c r="Z32" s="72"/>
      <c r="AA32" s="72"/>
      <c r="AB32" s="62">
        <f t="shared" ref="AB32:AB39" si="41">Z32+AA32</f>
        <v>0</v>
      </c>
      <c r="AC32" s="15"/>
      <c r="AD32" s="15"/>
      <c r="AE32" s="15">
        <f t="shared" si="35"/>
        <v>0</v>
      </c>
      <c r="AF32" s="72">
        <v>70.070000000000007</v>
      </c>
      <c r="AG32" s="92">
        <v>2259.7235674838712</v>
      </c>
      <c r="AH32" s="62">
        <f t="shared" si="5"/>
        <v>2329.7935674838714</v>
      </c>
      <c r="AI32" s="15">
        <v>132</v>
      </c>
      <c r="AJ32" s="15">
        <v>2125.2000000000003</v>
      </c>
      <c r="AK32" s="135">
        <f t="shared" si="34"/>
        <v>2257.2000000000003</v>
      </c>
      <c r="AL32" s="72"/>
      <c r="AM32" s="72"/>
      <c r="AN32" s="62">
        <f t="shared" si="30"/>
        <v>0</v>
      </c>
      <c r="AO32" s="15"/>
      <c r="AP32" s="15"/>
      <c r="AQ32" s="43">
        <f t="shared" si="20"/>
        <v>0</v>
      </c>
      <c r="AR32" s="72">
        <v>253.44</v>
      </c>
      <c r="AS32" s="72">
        <v>430.32</v>
      </c>
      <c r="AT32" s="62">
        <f t="shared" si="29"/>
        <v>683.76</v>
      </c>
      <c r="AU32" s="70">
        <v>201.96</v>
      </c>
      <c r="AV32" s="15">
        <v>401.23</v>
      </c>
      <c r="AW32" s="95">
        <f t="shared" si="31"/>
        <v>603.19000000000005</v>
      </c>
      <c r="AX32" s="101"/>
      <c r="AY32" s="61">
        <v>33</v>
      </c>
      <c r="AZ32" s="102">
        <f t="shared" si="24"/>
        <v>33</v>
      </c>
      <c r="BA32" s="97">
        <v>0</v>
      </c>
      <c r="BB32" s="43">
        <v>432.75</v>
      </c>
      <c r="BC32" s="43">
        <f t="shared" si="23"/>
        <v>432.75</v>
      </c>
      <c r="BD32" s="61">
        <v>0</v>
      </c>
      <c r="BE32" s="61"/>
      <c r="BF32" s="61">
        <f t="shared" si="21"/>
        <v>0</v>
      </c>
      <c r="BG32" s="43"/>
      <c r="BH32" s="43"/>
      <c r="BI32" s="43">
        <f t="shared" si="11"/>
        <v>0</v>
      </c>
      <c r="BJ32" s="103">
        <f t="shared" si="36"/>
        <v>323.51</v>
      </c>
      <c r="BK32" s="103">
        <f t="shared" si="37"/>
        <v>2728.3235674838716</v>
      </c>
      <c r="BL32" s="103">
        <f t="shared" si="14"/>
        <v>3051.8335674838718</v>
      </c>
      <c r="BN32" s="77"/>
      <c r="BO32" s="106"/>
      <c r="BP32" s="82"/>
      <c r="BQ32" s="82"/>
    </row>
    <row r="33" spans="1:69" x14ac:dyDescent="0.2">
      <c r="A33" s="13">
        <v>28</v>
      </c>
      <c r="B33" s="72"/>
      <c r="C33" s="72"/>
      <c r="D33" s="62">
        <f t="shared" si="0"/>
        <v>0</v>
      </c>
      <c r="E33" s="15"/>
      <c r="F33" s="15"/>
      <c r="G33" s="43">
        <f t="shared" si="32"/>
        <v>0</v>
      </c>
      <c r="H33" s="72"/>
      <c r="I33" s="72"/>
      <c r="J33" s="62">
        <f t="shared" si="1"/>
        <v>0</v>
      </c>
      <c r="K33" s="15"/>
      <c r="L33" s="15"/>
      <c r="M33" s="43">
        <f t="shared" si="16"/>
        <v>0</v>
      </c>
      <c r="N33" s="72">
        <v>0</v>
      </c>
      <c r="O33" s="72">
        <v>5.28</v>
      </c>
      <c r="P33" s="62">
        <f t="shared" si="26"/>
        <v>5.28</v>
      </c>
      <c r="Q33" s="15">
        <v>0</v>
      </c>
      <c r="R33" s="15">
        <v>3.2500000000000001E-2</v>
      </c>
      <c r="S33" s="43">
        <f t="shared" si="40"/>
        <v>3.2500000000000001E-2</v>
      </c>
      <c r="T33" s="72"/>
      <c r="U33" s="72"/>
      <c r="V33" s="62">
        <f t="shared" si="3"/>
        <v>0</v>
      </c>
      <c r="W33" s="15"/>
      <c r="X33" s="15"/>
      <c r="Y33" s="43">
        <f t="shared" si="18"/>
        <v>0</v>
      </c>
      <c r="Z33" s="72"/>
      <c r="AA33" s="72"/>
      <c r="AB33" s="62">
        <f t="shared" si="41"/>
        <v>0</v>
      </c>
      <c r="AC33" s="15"/>
      <c r="AD33" s="15"/>
      <c r="AE33" s="15">
        <f t="shared" si="35"/>
        <v>0</v>
      </c>
      <c r="AF33" s="72">
        <v>24.115000000000002</v>
      </c>
      <c r="AG33" s="62">
        <v>1691.2896000000001</v>
      </c>
      <c r="AH33" s="62">
        <f t="shared" si="5"/>
        <v>1715.4046000000001</v>
      </c>
      <c r="AI33" s="15">
        <v>63.25</v>
      </c>
      <c r="AJ33" s="15">
        <v>2035.5</v>
      </c>
      <c r="AK33" s="135">
        <f t="shared" si="34"/>
        <v>2098.75</v>
      </c>
      <c r="AL33" s="72"/>
      <c r="AM33" s="72"/>
      <c r="AN33" s="62">
        <f t="shared" si="30"/>
        <v>0</v>
      </c>
      <c r="AO33" s="15"/>
      <c r="AP33" s="15"/>
      <c r="AQ33" s="43">
        <f t="shared" si="20"/>
        <v>0</v>
      </c>
      <c r="AR33" s="72">
        <v>244.99199999999999</v>
      </c>
      <c r="AS33" s="72">
        <v>391.24799999999999</v>
      </c>
      <c r="AT33" s="62">
        <f t="shared" si="29"/>
        <v>636.24</v>
      </c>
      <c r="AU33" s="70">
        <v>242.08799999999999</v>
      </c>
      <c r="AV33" s="15">
        <v>380.92700000000002</v>
      </c>
      <c r="AW33" s="95">
        <f t="shared" si="31"/>
        <v>623.01499999999999</v>
      </c>
      <c r="AX33" s="101"/>
      <c r="AY33" s="61">
        <v>27.500000000000004</v>
      </c>
      <c r="AZ33" s="102">
        <f t="shared" si="24"/>
        <v>27.500000000000004</v>
      </c>
      <c r="BA33" s="97">
        <v>0</v>
      </c>
      <c r="BB33" s="43">
        <v>547.5</v>
      </c>
      <c r="BC33" s="43">
        <f t="shared" si="23"/>
        <v>547.5</v>
      </c>
      <c r="BD33" s="61">
        <v>0</v>
      </c>
      <c r="BE33" s="61"/>
      <c r="BF33" s="61">
        <f t="shared" si="21"/>
        <v>0</v>
      </c>
      <c r="BG33" s="43"/>
      <c r="BH33" s="43"/>
      <c r="BI33" s="43">
        <f t="shared" si="11"/>
        <v>0</v>
      </c>
      <c r="BJ33" s="103">
        <f t="shared" si="36"/>
        <v>269.10699999999997</v>
      </c>
      <c r="BK33" s="103">
        <f t="shared" si="37"/>
        <v>2115.3175999999999</v>
      </c>
      <c r="BL33" s="103">
        <f t="shared" si="14"/>
        <v>2384.4246000000003</v>
      </c>
      <c r="BN33" s="77"/>
      <c r="BO33" s="106"/>
      <c r="BP33" s="82"/>
      <c r="BQ33" s="82"/>
    </row>
    <row r="34" spans="1:69" x14ac:dyDescent="0.2">
      <c r="A34" s="13">
        <v>29</v>
      </c>
      <c r="B34" s="72"/>
      <c r="C34" s="72"/>
      <c r="D34" s="62">
        <f t="shared" si="0"/>
        <v>0</v>
      </c>
      <c r="E34" s="15"/>
      <c r="F34" s="15"/>
      <c r="G34" s="43">
        <f t="shared" si="32"/>
        <v>0</v>
      </c>
      <c r="H34" s="72"/>
      <c r="I34" s="72"/>
      <c r="J34" s="62">
        <f t="shared" si="1"/>
        <v>0</v>
      </c>
      <c r="K34" s="15"/>
      <c r="L34" s="15"/>
      <c r="M34" s="43">
        <f t="shared" si="16"/>
        <v>0</v>
      </c>
      <c r="N34" s="72">
        <v>0</v>
      </c>
      <c r="O34" s="72">
        <v>5.28</v>
      </c>
      <c r="P34" s="62">
        <f t="shared" si="26"/>
        <v>5.28</v>
      </c>
      <c r="Q34" s="15">
        <v>0</v>
      </c>
      <c r="R34" s="15">
        <v>3.2500000000000001E-2</v>
      </c>
      <c r="S34" s="43">
        <f t="shared" si="17"/>
        <v>3.2500000000000001E-2</v>
      </c>
      <c r="T34" s="72"/>
      <c r="U34" s="72"/>
      <c r="V34" s="62">
        <f t="shared" si="3"/>
        <v>0</v>
      </c>
      <c r="W34" s="15"/>
      <c r="X34" s="15"/>
      <c r="Y34" s="43">
        <f t="shared" si="18"/>
        <v>0</v>
      </c>
      <c r="Z34" s="72"/>
      <c r="AA34" s="72"/>
      <c r="AB34" s="62">
        <f t="shared" si="41"/>
        <v>0</v>
      </c>
      <c r="AC34" s="15"/>
      <c r="AD34" s="15"/>
      <c r="AE34" s="15">
        <f t="shared" si="35"/>
        <v>0</v>
      </c>
      <c r="AF34" s="72">
        <v>24.115000000000002</v>
      </c>
      <c r="AG34" s="62">
        <v>2267.8656000000001</v>
      </c>
      <c r="AH34" s="62">
        <f t="shared" si="5"/>
        <v>2291.9805999999999</v>
      </c>
      <c r="AI34" s="15">
        <v>121.5</v>
      </c>
      <c r="AJ34" s="15">
        <v>1752.96</v>
      </c>
      <c r="AK34" s="135">
        <f t="shared" si="34"/>
        <v>1874.46</v>
      </c>
      <c r="AL34" s="72"/>
      <c r="AM34" s="72"/>
      <c r="AN34" s="62">
        <f t="shared" si="30"/>
        <v>0</v>
      </c>
      <c r="AO34" s="15"/>
      <c r="AP34" s="15"/>
      <c r="AQ34" s="43">
        <f t="shared" si="20"/>
        <v>0</v>
      </c>
      <c r="AR34" s="72">
        <v>223.87200000000001</v>
      </c>
      <c r="AS34" s="72">
        <v>409.464</v>
      </c>
      <c r="AT34" s="62">
        <f t="shared" si="29"/>
        <v>633.33600000000001</v>
      </c>
      <c r="AU34" s="70">
        <v>153.648</v>
      </c>
      <c r="AV34" s="15">
        <v>198.97000000000003</v>
      </c>
      <c r="AW34" s="95">
        <f t="shared" si="31"/>
        <v>352.61800000000005</v>
      </c>
      <c r="AX34" s="101"/>
      <c r="AY34" s="61">
        <v>16.5</v>
      </c>
      <c r="AZ34" s="102">
        <f t="shared" si="24"/>
        <v>16.5</v>
      </c>
      <c r="BA34" s="97">
        <v>0</v>
      </c>
      <c r="BB34" s="43">
        <v>168.75</v>
      </c>
      <c r="BC34" s="43">
        <f t="shared" si="23"/>
        <v>168.75</v>
      </c>
      <c r="BD34" s="61">
        <v>0</v>
      </c>
      <c r="BE34" s="61"/>
      <c r="BF34" s="61">
        <f t="shared" si="21"/>
        <v>0</v>
      </c>
      <c r="BG34" s="43"/>
      <c r="BH34" s="43"/>
      <c r="BI34" s="43">
        <f t="shared" si="11"/>
        <v>0</v>
      </c>
      <c r="BJ34" s="103">
        <f t="shared" si="36"/>
        <v>247.98700000000002</v>
      </c>
      <c r="BK34" s="103">
        <f t="shared" si="37"/>
        <v>2699.1096000000002</v>
      </c>
      <c r="BL34" s="103">
        <f t="shared" si="14"/>
        <v>2947.0965999999999</v>
      </c>
      <c r="BN34" s="34"/>
      <c r="BO34" s="34"/>
      <c r="BP34" s="82"/>
      <c r="BQ34" s="82"/>
    </row>
    <row r="35" spans="1:69" x14ac:dyDescent="0.2">
      <c r="A35" s="13">
        <v>30</v>
      </c>
      <c r="B35" s="72"/>
      <c r="C35" s="72"/>
      <c r="D35" s="62">
        <f t="shared" si="0"/>
        <v>0</v>
      </c>
      <c r="E35" s="15"/>
      <c r="F35" s="15"/>
      <c r="G35" s="43">
        <f t="shared" si="32"/>
        <v>0</v>
      </c>
      <c r="H35" s="72"/>
      <c r="I35" s="72"/>
      <c r="J35" s="62">
        <f t="shared" si="1"/>
        <v>0</v>
      </c>
      <c r="K35" s="15"/>
      <c r="L35" s="15"/>
      <c r="M35" s="43">
        <f t="shared" si="16"/>
        <v>0</v>
      </c>
      <c r="N35" s="72">
        <v>0</v>
      </c>
      <c r="O35" s="72">
        <v>6.35</v>
      </c>
      <c r="P35" s="62">
        <f t="shared" si="26"/>
        <v>6.35</v>
      </c>
      <c r="Q35" s="15">
        <v>0</v>
      </c>
      <c r="R35" s="15">
        <v>32.64</v>
      </c>
      <c r="S35" s="43">
        <f>Q35+R35</f>
        <v>32.64</v>
      </c>
      <c r="T35" s="72"/>
      <c r="U35" s="72"/>
      <c r="V35" s="62">
        <f t="shared" si="3"/>
        <v>0</v>
      </c>
      <c r="W35" s="153"/>
      <c r="X35" s="154"/>
      <c r="Y35" s="43">
        <f t="shared" si="18"/>
        <v>0</v>
      </c>
      <c r="Z35" s="72"/>
      <c r="AA35" s="72"/>
      <c r="AB35" s="62">
        <f t="shared" si="41"/>
        <v>0</v>
      </c>
      <c r="AC35" s="15"/>
      <c r="AD35" s="15"/>
      <c r="AE35" s="15">
        <f t="shared" si="35"/>
        <v>0</v>
      </c>
      <c r="AF35" s="72">
        <v>14.332500000000001</v>
      </c>
      <c r="AG35" s="62">
        <v>1383.8824999999999</v>
      </c>
      <c r="AH35" s="62">
        <f t="shared" si="5"/>
        <v>1398.2149999999999</v>
      </c>
      <c r="AI35" s="155">
        <v>63.25</v>
      </c>
      <c r="AJ35" s="154">
        <v>1536.48</v>
      </c>
      <c r="AK35" s="135">
        <f t="shared" si="34"/>
        <v>1599.73</v>
      </c>
      <c r="AL35" s="72"/>
      <c r="AM35" s="72"/>
      <c r="AN35" s="62">
        <f t="shared" si="30"/>
        <v>0</v>
      </c>
      <c r="AO35" s="15"/>
      <c r="AP35" s="15"/>
      <c r="AQ35" s="43">
        <f t="shared" si="20"/>
        <v>0</v>
      </c>
      <c r="AR35" s="72">
        <v>222.024</v>
      </c>
      <c r="AS35" s="72">
        <v>389.13600000000002</v>
      </c>
      <c r="AT35" s="62">
        <f t="shared" si="29"/>
        <v>611.16000000000008</v>
      </c>
      <c r="AU35" s="153">
        <v>184.8</v>
      </c>
      <c r="AV35" s="154">
        <v>278.315</v>
      </c>
      <c r="AW35" s="95">
        <f t="shared" si="31"/>
        <v>463.11500000000001</v>
      </c>
      <c r="AX35" s="101"/>
      <c r="AY35" s="61">
        <v>16.5</v>
      </c>
      <c r="AZ35" s="102">
        <f t="shared" si="24"/>
        <v>16.5</v>
      </c>
      <c r="BA35" s="97">
        <v>0</v>
      </c>
      <c r="BB35" s="43">
        <v>66.5</v>
      </c>
      <c r="BC35" s="43">
        <f t="shared" si="23"/>
        <v>66.5</v>
      </c>
      <c r="BD35" s="61">
        <v>0</v>
      </c>
      <c r="BE35" s="61"/>
      <c r="BF35" s="61">
        <f t="shared" si="21"/>
        <v>0</v>
      </c>
      <c r="BG35" s="43"/>
      <c r="BH35" s="43"/>
      <c r="BI35" s="43">
        <f t="shared" si="11"/>
        <v>0</v>
      </c>
      <c r="BJ35" s="103">
        <f t="shared" si="36"/>
        <v>236.35650000000001</v>
      </c>
      <c r="BK35" s="103">
        <f t="shared" si="37"/>
        <v>1795.8684999999998</v>
      </c>
      <c r="BL35" s="103">
        <f t="shared" si="14"/>
        <v>2032.2249999999999</v>
      </c>
      <c r="BN35" s="34"/>
      <c r="BO35" s="34"/>
      <c r="BP35" s="82"/>
      <c r="BQ35" s="82"/>
    </row>
    <row r="36" spans="1:69" x14ac:dyDescent="0.2">
      <c r="A36" s="13">
        <v>31</v>
      </c>
      <c r="B36" s="72"/>
      <c r="C36" s="72"/>
      <c r="D36" s="62">
        <f t="shared" si="0"/>
        <v>0</v>
      </c>
      <c r="E36" s="15"/>
      <c r="F36" s="15"/>
      <c r="G36" s="43">
        <f t="shared" si="32"/>
        <v>0</v>
      </c>
      <c r="H36" s="72"/>
      <c r="I36" s="72"/>
      <c r="J36" s="62">
        <f t="shared" si="1"/>
        <v>0</v>
      </c>
      <c r="K36" s="15"/>
      <c r="L36" s="15"/>
      <c r="M36" s="43">
        <f t="shared" si="16"/>
        <v>0</v>
      </c>
      <c r="N36" s="72">
        <v>0</v>
      </c>
      <c r="O36" s="72">
        <v>5.68</v>
      </c>
      <c r="P36" s="62">
        <f t="shared" si="26"/>
        <v>5.68</v>
      </c>
      <c r="Q36" s="15">
        <v>0</v>
      </c>
      <c r="R36" s="15">
        <v>64.88</v>
      </c>
      <c r="S36" s="43">
        <f>Q36+R36</f>
        <v>64.88</v>
      </c>
      <c r="T36" s="72"/>
      <c r="U36" s="72"/>
      <c r="V36" s="62">
        <f t="shared" si="3"/>
        <v>0</v>
      </c>
      <c r="W36" s="15"/>
      <c r="X36" s="15"/>
      <c r="Y36" s="43">
        <f>W36+X36</f>
        <v>0</v>
      </c>
      <c r="Z36" s="72"/>
      <c r="AA36" s="72"/>
      <c r="AB36" s="62">
        <f t="shared" si="41"/>
        <v>0</v>
      </c>
      <c r="AC36" s="15"/>
      <c r="AD36" s="15"/>
      <c r="AE36" s="15">
        <f t="shared" si="35"/>
        <v>0</v>
      </c>
      <c r="AF36" s="72">
        <v>16.835000000000001</v>
      </c>
      <c r="AG36" s="62">
        <v>1326.0975000000001</v>
      </c>
      <c r="AH36" s="62">
        <f t="shared" si="5"/>
        <v>1342.9325000000001</v>
      </c>
      <c r="AI36" s="15">
        <v>52.75</v>
      </c>
      <c r="AJ36" s="15">
        <v>1502.1002173913043</v>
      </c>
      <c r="AK36" s="135">
        <f t="shared" si="34"/>
        <v>1554.8502173913043</v>
      </c>
      <c r="AL36" s="72"/>
      <c r="AM36" s="72"/>
      <c r="AN36" s="62">
        <f t="shared" ref="AN36:AN57" si="42">AL36+AM36</f>
        <v>0</v>
      </c>
      <c r="AO36" s="15"/>
      <c r="AP36" s="15"/>
      <c r="AQ36" s="43">
        <f t="shared" ref="AQ36:AQ57" si="43">SUM(AO36:AP36)</f>
        <v>0</v>
      </c>
      <c r="AR36" s="86">
        <v>233.904</v>
      </c>
      <c r="AS36" s="86">
        <v>358.77600000000001</v>
      </c>
      <c r="AT36" s="62">
        <f t="shared" si="29"/>
        <v>592.68000000000006</v>
      </c>
      <c r="AU36" s="70">
        <v>248.42400000000001</v>
      </c>
      <c r="AV36" s="15">
        <v>453.78899999999999</v>
      </c>
      <c r="AW36" s="95">
        <f t="shared" si="31"/>
        <v>702.21299999999997</v>
      </c>
      <c r="AX36" s="101"/>
      <c r="AY36" s="61">
        <v>22</v>
      </c>
      <c r="AZ36" s="102">
        <f t="shared" si="24"/>
        <v>22</v>
      </c>
      <c r="BA36" s="97">
        <v>0</v>
      </c>
      <c r="BB36" s="43">
        <v>120</v>
      </c>
      <c r="BC36" s="43">
        <f t="shared" si="23"/>
        <v>120</v>
      </c>
      <c r="BD36" s="61">
        <v>0</v>
      </c>
      <c r="BE36" s="61"/>
      <c r="BF36" s="61">
        <f t="shared" si="21"/>
        <v>0</v>
      </c>
      <c r="BG36" s="43"/>
      <c r="BH36" s="43"/>
      <c r="BI36" s="43">
        <f t="shared" si="11"/>
        <v>0</v>
      </c>
      <c r="BJ36" s="103">
        <f t="shared" ref="BJ36:BJ45" si="44">B36+H36+N36+T36+Z36+AF36+AL36+AR36+AX36</f>
        <v>250.739</v>
      </c>
      <c r="BK36" s="103">
        <f t="shared" ref="BK36:BK45" si="45">C36+I36+O36+U36+AA36+AG36+AM36+AS36+AY36</f>
        <v>1712.5535000000002</v>
      </c>
      <c r="BL36" s="103">
        <f t="shared" si="14"/>
        <v>1963.2925000000002</v>
      </c>
      <c r="BN36" s="34"/>
      <c r="BO36" s="34"/>
      <c r="BP36" s="82"/>
      <c r="BQ36" s="82"/>
    </row>
    <row r="37" spans="1:69" x14ac:dyDescent="0.2">
      <c r="A37" s="13">
        <v>32</v>
      </c>
      <c r="B37" s="72"/>
      <c r="C37" s="72"/>
      <c r="D37" s="62">
        <f t="shared" si="0"/>
        <v>0</v>
      </c>
      <c r="E37" s="15"/>
      <c r="F37" s="15"/>
      <c r="G37" s="43">
        <f t="shared" si="32"/>
        <v>0</v>
      </c>
      <c r="H37" s="72"/>
      <c r="I37" s="72"/>
      <c r="J37" s="62">
        <f t="shared" si="1"/>
        <v>0</v>
      </c>
      <c r="K37" s="15"/>
      <c r="L37" s="15"/>
      <c r="M37" s="43">
        <f t="shared" si="16"/>
        <v>0</v>
      </c>
      <c r="N37" s="72">
        <v>0</v>
      </c>
      <c r="O37" s="72">
        <v>75.819999999999993</v>
      </c>
      <c r="P37" s="62">
        <f t="shared" si="26"/>
        <v>75.819999999999993</v>
      </c>
      <c r="Q37" s="15">
        <v>0</v>
      </c>
      <c r="R37" s="15">
        <v>92.251599999999996</v>
      </c>
      <c r="S37" s="43">
        <f t="shared" si="17"/>
        <v>92.251599999999996</v>
      </c>
      <c r="T37" s="72"/>
      <c r="U37" s="72"/>
      <c r="V37" s="62">
        <f t="shared" si="3"/>
        <v>0</v>
      </c>
      <c r="W37" s="15"/>
      <c r="X37" s="15"/>
      <c r="Y37" s="43">
        <f t="shared" si="18"/>
        <v>0</v>
      </c>
      <c r="Z37" s="72"/>
      <c r="AA37" s="72"/>
      <c r="AB37" s="62">
        <f t="shared" si="41"/>
        <v>0</v>
      </c>
      <c r="AC37" s="15"/>
      <c r="AD37" s="15"/>
      <c r="AE37" s="15">
        <f t="shared" si="35"/>
        <v>0</v>
      </c>
      <c r="AF37" s="72">
        <v>9.5549999999999997</v>
      </c>
      <c r="AG37" s="62">
        <v>1157.9750000000001</v>
      </c>
      <c r="AH37" s="62">
        <f t="shared" si="5"/>
        <v>1167.5300000000002</v>
      </c>
      <c r="AI37" s="15">
        <v>68.5</v>
      </c>
      <c r="AJ37" s="15">
        <v>1547.04</v>
      </c>
      <c r="AK37" s="135">
        <f t="shared" si="34"/>
        <v>1615.54</v>
      </c>
      <c r="AL37" s="72"/>
      <c r="AM37" s="72"/>
      <c r="AN37" s="62">
        <f t="shared" si="42"/>
        <v>0</v>
      </c>
      <c r="AO37" s="15"/>
      <c r="AP37" s="15"/>
      <c r="AQ37" s="43">
        <f t="shared" si="43"/>
        <v>0</v>
      </c>
      <c r="AR37" s="72">
        <v>217.8</v>
      </c>
      <c r="AS37" s="72">
        <v>385.17599999999999</v>
      </c>
      <c r="AT37" s="62">
        <f t="shared" si="29"/>
        <v>602.976</v>
      </c>
      <c r="AU37" s="70">
        <v>182.42400000000001</v>
      </c>
      <c r="AV37" s="15">
        <v>288.53100000000001</v>
      </c>
      <c r="AW37" s="95">
        <f t="shared" si="31"/>
        <v>470.95500000000004</v>
      </c>
      <c r="AX37" s="101"/>
      <c r="AY37" s="61">
        <v>11</v>
      </c>
      <c r="AZ37" s="102">
        <f t="shared" si="24"/>
        <v>11</v>
      </c>
      <c r="BA37" s="97">
        <v>0</v>
      </c>
      <c r="BB37" s="43">
        <v>87</v>
      </c>
      <c r="BC37" s="43">
        <f t="shared" si="23"/>
        <v>87</v>
      </c>
      <c r="BD37" s="61">
        <v>0</v>
      </c>
      <c r="BE37" s="61"/>
      <c r="BF37" s="61">
        <f t="shared" si="21"/>
        <v>0</v>
      </c>
      <c r="BG37" s="43"/>
      <c r="BH37" s="43"/>
      <c r="BI37" s="43">
        <f t="shared" si="11"/>
        <v>0</v>
      </c>
      <c r="BJ37" s="103">
        <f t="shared" si="44"/>
        <v>227.35500000000002</v>
      </c>
      <c r="BK37" s="103">
        <f t="shared" si="45"/>
        <v>1629.971</v>
      </c>
      <c r="BL37" s="103">
        <f t="shared" si="14"/>
        <v>1857.326</v>
      </c>
      <c r="BN37" s="34"/>
      <c r="BO37" s="34"/>
      <c r="BP37" s="82"/>
      <c r="BQ37" s="82"/>
    </row>
    <row r="38" spans="1:69" x14ac:dyDescent="0.2">
      <c r="A38" s="13">
        <v>33</v>
      </c>
      <c r="B38" s="72"/>
      <c r="C38" s="72"/>
      <c r="D38" s="62">
        <f t="shared" si="0"/>
        <v>0</v>
      </c>
      <c r="E38" s="15"/>
      <c r="F38" s="15"/>
      <c r="G38" s="43">
        <f t="shared" si="32"/>
        <v>0</v>
      </c>
      <c r="H38" s="72"/>
      <c r="I38" s="72"/>
      <c r="J38" s="62">
        <f t="shared" si="1"/>
        <v>0</v>
      </c>
      <c r="K38" s="15"/>
      <c r="L38" s="15"/>
      <c r="M38" s="43">
        <f t="shared" si="16"/>
        <v>0</v>
      </c>
      <c r="N38" s="72">
        <v>0</v>
      </c>
      <c r="O38" s="72">
        <v>93.59</v>
      </c>
      <c r="P38" s="62">
        <f t="shared" si="26"/>
        <v>93.59</v>
      </c>
      <c r="Q38" s="15">
        <v>0</v>
      </c>
      <c r="R38" s="15">
        <v>119.50279999999998</v>
      </c>
      <c r="S38" s="43">
        <f t="shared" si="17"/>
        <v>119.50279999999998</v>
      </c>
      <c r="T38" s="72"/>
      <c r="U38" s="72"/>
      <c r="V38" s="62">
        <f t="shared" si="3"/>
        <v>0</v>
      </c>
      <c r="W38" s="15"/>
      <c r="X38" s="15"/>
      <c r="Y38" s="43">
        <f t="shared" si="18"/>
        <v>0</v>
      </c>
      <c r="Z38" s="72"/>
      <c r="AA38" s="72"/>
      <c r="AB38" s="62">
        <f t="shared" si="41"/>
        <v>0</v>
      </c>
      <c r="AC38" s="15"/>
      <c r="AD38" s="15"/>
      <c r="AE38" s="15">
        <f t="shared" si="35"/>
        <v>0</v>
      </c>
      <c r="AF38" s="72">
        <v>45.045000000000002</v>
      </c>
      <c r="AG38" s="62">
        <v>1633.6775</v>
      </c>
      <c r="AH38" s="62">
        <f t="shared" si="5"/>
        <v>1678.7225000000001</v>
      </c>
      <c r="AI38" s="15">
        <v>68.75</v>
      </c>
      <c r="AJ38" s="15">
        <v>1692.24</v>
      </c>
      <c r="AK38" s="135">
        <f t="shared" si="34"/>
        <v>1760.99</v>
      </c>
      <c r="AL38" s="72">
        <v>0</v>
      </c>
      <c r="AM38" s="72">
        <v>6.0305</v>
      </c>
      <c r="AN38" s="62">
        <f t="shared" si="42"/>
        <v>6.0305</v>
      </c>
      <c r="AO38" s="15">
        <v>0</v>
      </c>
      <c r="AP38" s="15">
        <v>6.0305</v>
      </c>
      <c r="AQ38" s="43">
        <f t="shared" si="43"/>
        <v>6.0305</v>
      </c>
      <c r="AR38" s="72">
        <v>180.57599999999999</v>
      </c>
      <c r="AS38" s="72">
        <v>354.28800000000001</v>
      </c>
      <c r="AT38" s="62">
        <f t="shared" si="29"/>
        <v>534.86400000000003</v>
      </c>
      <c r="AU38" s="15">
        <v>107.44799999999999</v>
      </c>
      <c r="AV38" s="15">
        <v>200.81</v>
      </c>
      <c r="AW38" s="95">
        <f t="shared" si="31"/>
        <v>308.25799999999998</v>
      </c>
      <c r="AX38" s="101"/>
      <c r="AY38" s="61">
        <v>118</v>
      </c>
      <c r="AZ38" s="102">
        <f t="shared" si="24"/>
        <v>118</v>
      </c>
      <c r="BA38" s="97">
        <v>0</v>
      </c>
      <c r="BB38" s="43">
        <v>214.25</v>
      </c>
      <c r="BC38" s="43">
        <f t="shared" si="23"/>
        <v>214.25</v>
      </c>
      <c r="BD38" s="61">
        <v>0</v>
      </c>
      <c r="BE38" s="61"/>
      <c r="BF38" s="61">
        <f t="shared" si="21"/>
        <v>0</v>
      </c>
      <c r="BG38" s="43"/>
      <c r="BH38" s="43"/>
      <c r="BI38" s="43">
        <f t="shared" si="11"/>
        <v>0</v>
      </c>
      <c r="BJ38" s="103">
        <f t="shared" si="44"/>
        <v>225.62099999999998</v>
      </c>
      <c r="BK38" s="103">
        <f t="shared" si="45"/>
        <v>2205.5860000000002</v>
      </c>
      <c r="BL38" s="103">
        <f t="shared" ref="BL38:BL57" si="46">D38+J38+P38+V38+AB38+AH38+AN38+AT38+AZ38</f>
        <v>2431.2070000000003</v>
      </c>
      <c r="BN38" s="34"/>
      <c r="BO38" s="34"/>
      <c r="BP38" s="82"/>
      <c r="BQ38" s="82"/>
    </row>
    <row r="39" spans="1:69" x14ac:dyDescent="0.2">
      <c r="A39" s="13">
        <v>34</v>
      </c>
      <c r="B39" s="72"/>
      <c r="C39" s="72"/>
      <c r="D39" s="62">
        <f t="shared" si="0"/>
        <v>0</v>
      </c>
      <c r="E39" s="15"/>
      <c r="F39" s="15"/>
      <c r="G39" s="43">
        <f t="shared" si="32"/>
        <v>0</v>
      </c>
      <c r="H39" s="72"/>
      <c r="I39" s="72"/>
      <c r="J39" s="62">
        <f t="shared" si="1"/>
        <v>0</v>
      </c>
      <c r="K39" s="15"/>
      <c r="L39" s="15"/>
      <c r="M39" s="43">
        <f t="shared" si="16"/>
        <v>0</v>
      </c>
      <c r="N39" s="72">
        <v>0</v>
      </c>
      <c r="O39" s="72">
        <v>141.52000000000001</v>
      </c>
      <c r="P39" s="62">
        <f t="shared" si="26"/>
        <v>141.52000000000001</v>
      </c>
      <c r="Q39" s="15">
        <v>0</v>
      </c>
      <c r="R39" s="15">
        <v>220.0191999999999</v>
      </c>
      <c r="S39" s="43">
        <f t="shared" si="17"/>
        <v>220.0191999999999</v>
      </c>
      <c r="T39" s="72"/>
      <c r="U39" s="72"/>
      <c r="V39" s="62">
        <f t="shared" si="3"/>
        <v>0</v>
      </c>
      <c r="W39" s="15"/>
      <c r="X39" s="15"/>
      <c r="Y39" s="43">
        <f t="shared" si="18"/>
        <v>0</v>
      </c>
      <c r="Z39" s="72"/>
      <c r="AA39" s="72"/>
      <c r="AB39" s="62">
        <f t="shared" si="41"/>
        <v>0</v>
      </c>
      <c r="AC39" s="15"/>
      <c r="AD39" s="15"/>
      <c r="AE39" s="15">
        <f t="shared" si="35"/>
        <v>0</v>
      </c>
      <c r="AF39" s="72">
        <v>21.612500000000001</v>
      </c>
      <c r="AG39" s="62">
        <v>1489.4425000000001</v>
      </c>
      <c r="AH39" s="62">
        <f t="shared" si="5"/>
        <v>1511.0550000000001</v>
      </c>
      <c r="AI39" s="15">
        <v>52.75</v>
      </c>
      <c r="AJ39" s="15">
        <v>1694.88</v>
      </c>
      <c r="AK39" s="135">
        <f t="shared" si="34"/>
        <v>1747.63</v>
      </c>
      <c r="AL39" s="72">
        <v>0</v>
      </c>
      <c r="AM39" s="72">
        <v>64.163250000000005</v>
      </c>
      <c r="AN39" s="62">
        <f t="shared" si="42"/>
        <v>64.163250000000005</v>
      </c>
      <c r="AO39" s="15">
        <v>0</v>
      </c>
      <c r="AP39" s="15">
        <v>64.163250000000005</v>
      </c>
      <c r="AQ39" s="43">
        <f t="shared" si="43"/>
        <v>64.163250000000005</v>
      </c>
      <c r="AR39" s="72">
        <v>209.08799999999999</v>
      </c>
      <c r="AS39" s="72">
        <v>245.52</v>
      </c>
      <c r="AT39" s="62">
        <f t="shared" si="29"/>
        <v>454.608</v>
      </c>
      <c r="AU39" s="15">
        <v>169.75200000000001</v>
      </c>
      <c r="AV39" s="15">
        <v>305.41899999999998</v>
      </c>
      <c r="AW39" s="95">
        <f t="shared" si="31"/>
        <v>475.17099999999999</v>
      </c>
      <c r="AX39" s="101"/>
      <c r="AY39" s="61">
        <v>119</v>
      </c>
      <c r="AZ39" s="102">
        <f t="shared" si="24"/>
        <v>119</v>
      </c>
      <c r="BA39" s="97">
        <v>0</v>
      </c>
      <c r="BB39" s="43">
        <v>103.25</v>
      </c>
      <c r="BC39" s="43">
        <f t="shared" si="23"/>
        <v>103.25</v>
      </c>
      <c r="BD39" s="61">
        <v>0</v>
      </c>
      <c r="BE39" s="61"/>
      <c r="BF39" s="61">
        <f>BD39+BE39</f>
        <v>0</v>
      </c>
      <c r="BG39" s="43"/>
      <c r="BH39" s="43"/>
      <c r="BI39" s="43">
        <f t="shared" si="11"/>
        <v>0</v>
      </c>
      <c r="BJ39" s="103">
        <f t="shared" si="44"/>
        <v>230.70050000000001</v>
      </c>
      <c r="BK39" s="103">
        <f t="shared" si="45"/>
        <v>2059.6457500000001</v>
      </c>
      <c r="BL39" s="103">
        <f t="shared" si="46"/>
        <v>2290.3462500000001</v>
      </c>
      <c r="BN39" s="34"/>
      <c r="BO39" s="34"/>
      <c r="BP39" s="82"/>
      <c r="BQ39" s="82"/>
    </row>
    <row r="40" spans="1:69" x14ac:dyDescent="0.2">
      <c r="A40" s="13">
        <v>35</v>
      </c>
      <c r="B40" s="72"/>
      <c r="C40" s="72"/>
      <c r="D40" s="62">
        <f t="shared" si="0"/>
        <v>0</v>
      </c>
      <c r="E40" s="15"/>
      <c r="F40" s="15"/>
      <c r="G40" s="43">
        <f t="shared" si="32"/>
        <v>0</v>
      </c>
      <c r="H40" s="72"/>
      <c r="I40" s="72"/>
      <c r="J40" s="62">
        <v>0</v>
      </c>
      <c r="K40" s="15"/>
      <c r="L40" s="15"/>
      <c r="M40" s="43">
        <f t="shared" si="16"/>
        <v>0</v>
      </c>
      <c r="N40" s="72">
        <v>0</v>
      </c>
      <c r="O40" s="72">
        <v>151.4</v>
      </c>
      <c r="P40" s="62">
        <f t="shared" si="26"/>
        <v>151.4</v>
      </c>
      <c r="Q40" s="15">
        <v>0</v>
      </c>
      <c r="R40" s="15">
        <v>172.10944999999998</v>
      </c>
      <c r="S40" s="43">
        <f t="shared" si="17"/>
        <v>172.10944999999998</v>
      </c>
      <c r="T40" s="72"/>
      <c r="U40" s="72"/>
      <c r="V40" s="62">
        <f t="shared" si="3"/>
        <v>0</v>
      </c>
      <c r="W40" s="15"/>
      <c r="X40" s="15"/>
      <c r="Y40" s="43">
        <f t="shared" si="18"/>
        <v>0</v>
      </c>
      <c r="Z40" s="72"/>
      <c r="AA40" s="72"/>
      <c r="AB40" s="62">
        <f t="shared" si="39"/>
        <v>0</v>
      </c>
      <c r="AC40" s="15"/>
      <c r="AD40" s="15"/>
      <c r="AE40" s="15">
        <f t="shared" si="35"/>
        <v>0</v>
      </c>
      <c r="AF40" s="72">
        <v>14.332500000000001</v>
      </c>
      <c r="AG40" s="62">
        <v>1537.4450000000002</v>
      </c>
      <c r="AH40" s="62">
        <f t="shared" si="5"/>
        <v>1551.7775000000001</v>
      </c>
      <c r="AI40" s="15">
        <v>100.25</v>
      </c>
      <c r="AJ40" s="15">
        <v>1861.3377391304348</v>
      </c>
      <c r="AK40" s="135">
        <f t="shared" si="34"/>
        <v>1961.5877391304348</v>
      </c>
      <c r="AL40" s="72">
        <v>0</v>
      </c>
      <c r="AM40" s="72">
        <v>167.76574999999997</v>
      </c>
      <c r="AN40" s="62">
        <f t="shared" si="42"/>
        <v>167.76574999999997</v>
      </c>
      <c r="AO40" s="15">
        <v>0</v>
      </c>
      <c r="AP40" s="15">
        <v>167.76574999999997</v>
      </c>
      <c r="AQ40" s="43">
        <f t="shared" si="43"/>
        <v>167.76574999999997</v>
      </c>
      <c r="AR40" s="72">
        <v>151.80000000000001</v>
      </c>
      <c r="AS40" s="72">
        <v>221.232</v>
      </c>
      <c r="AT40" s="62">
        <f t="shared" si="29"/>
        <v>373.03200000000004</v>
      </c>
      <c r="AU40" s="15">
        <v>147.31200000000001</v>
      </c>
      <c r="AV40" s="15">
        <v>295.94400000000002</v>
      </c>
      <c r="AW40" s="95">
        <f t="shared" si="31"/>
        <v>443.25600000000003</v>
      </c>
      <c r="AX40" s="101"/>
      <c r="AY40" s="61">
        <v>119</v>
      </c>
      <c r="AZ40" s="102">
        <f t="shared" si="24"/>
        <v>119</v>
      </c>
      <c r="BA40" s="97">
        <v>0</v>
      </c>
      <c r="BB40" s="43">
        <v>138.5</v>
      </c>
      <c r="BC40" s="43">
        <f t="shared" si="23"/>
        <v>138.5</v>
      </c>
      <c r="BD40" s="61">
        <v>0</v>
      </c>
      <c r="BE40" s="61"/>
      <c r="BF40" s="61">
        <f>BD40+BE40</f>
        <v>0</v>
      </c>
      <c r="BG40" s="43"/>
      <c r="BH40" s="43"/>
      <c r="BI40" s="43">
        <f t="shared" si="11"/>
        <v>0</v>
      </c>
      <c r="BJ40" s="103">
        <f t="shared" si="44"/>
        <v>166.13250000000002</v>
      </c>
      <c r="BK40" s="103">
        <f t="shared" si="45"/>
        <v>2196.8427500000003</v>
      </c>
      <c r="BL40" s="103">
        <f t="shared" si="46"/>
        <v>2362.9752500000004</v>
      </c>
      <c r="BN40" s="34"/>
      <c r="BO40" s="34"/>
      <c r="BP40" s="82"/>
      <c r="BQ40" s="82"/>
    </row>
    <row r="41" spans="1:69" x14ac:dyDescent="0.2">
      <c r="A41" s="13">
        <v>36</v>
      </c>
      <c r="B41" s="72">
        <v>25</v>
      </c>
      <c r="C41" s="72">
        <v>0</v>
      </c>
      <c r="D41" s="62">
        <f t="shared" si="0"/>
        <v>25</v>
      </c>
      <c r="E41" s="15">
        <v>70</v>
      </c>
      <c r="F41" s="15">
        <v>0</v>
      </c>
      <c r="G41" s="43">
        <f t="shared" si="32"/>
        <v>70</v>
      </c>
      <c r="H41" s="72"/>
      <c r="I41" s="72"/>
      <c r="J41" s="62">
        <f t="shared" si="1"/>
        <v>0</v>
      </c>
      <c r="K41" s="15"/>
      <c r="L41" s="15"/>
      <c r="M41" s="43">
        <f t="shared" si="16"/>
        <v>0</v>
      </c>
      <c r="N41" s="72">
        <v>0</v>
      </c>
      <c r="O41" s="72">
        <v>154.68</v>
      </c>
      <c r="P41" s="62">
        <f>N41+O41</f>
        <v>154.68</v>
      </c>
      <c r="Q41" s="15">
        <v>0</v>
      </c>
      <c r="R41" s="15">
        <v>170.25</v>
      </c>
      <c r="S41" s="43">
        <f t="shared" si="17"/>
        <v>170.25</v>
      </c>
      <c r="T41" s="72"/>
      <c r="U41" s="72"/>
      <c r="V41" s="62">
        <f t="shared" si="3"/>
        <v>0</v>
      </c>
      <c r="W41" s="15"/>
      <c r="X41" s="15"/>
      <c r="Y41" s="43">
        <f t="shared" si="18"/>
        <v>0</v>
      </c>
      <c r="Z41" s="72"/>
      <c r="AA41" s="72"/>
      <c r="AB41" s="62">
        <f t="shared" si="39"/>
        <v>0</v>
      </c>
      <c r="AC41" s="15"/>
      <c r="AD41" s="15"/>
      <c r="AE41" s="15">
        <f t="shared" si="35"/>
        <v>0</v>
      </c>
      <c r="AF41" s="72">
        <v>19.11</v>
      </c>
      <c r="AG41" s="62">
        <v>1835.47</v>
      </c>
      <c r="AH41" s="62">
        <f t="shared" si="5"/>
        <v>1854.58</v>
      </c>
      <c r="AI41" s="15">
        <v>97.75</v>
      </c>
      <c r="AJ41" s="15">
        <v>2091.8900869565218</v>
      </c>
      <c r="AK41" s="135">
        <f t="shared" si="34"/>
        <v>2189.6400869565218</v>
      </c>
      <c r="AL41" s="72">
        <v>0</v>
      </c>
      <c r="AM41" s="72">
        <v>383.40824999999995</v>
      </c>
      <c r="AN41" s="62">
        <f t="shared" si="42"/>
        <v>383.40824999999995</v>
      </c>
      <c r="AO41" s="15">
        <v>0</v>
      </c>
      <c r="AP41" s="15">
        <v>383.40824999999995</v>
      </c>
      <c r="AQ41" s="43">
        <f t="shared" si="43"/>
        <v>383.40824999999995</v>
      </c>
      <c r="AR41" s="72">
        <v>111.408</v>
      </c>
      <c r="AS41" s="72">
        <v>238.92</v>
      </c>
      <c r="AT41" s="62">
        <f t="shared" si="29"/>
        <v>350.32799999999997</v>
      </c>
      <c r="AU41" s="15">
        <v>179.78399999999999</v>
      </c>
      <c r="AV41" s="15">
        <v>308.61500000000001</v>
      </c>
      <c r="AW41" s="95">
        <f t="shared" si="31"/>
        <v>488.399</v>
      </c>
      <c r="AX41" s="101"/>
      <c r="AY41" s="61">
        <v>115.99550000000001</v>
      </c>
      <c r="AZ41" s="102">
        <f t="shared" si="24"/>
        <v>115.99550000000001</v>
      </c>
      <c r="BA41" s="97">
        <v>0</v>
      </c>
      <c r="BB41" s="43">
        <v>145.5</v>
      </c>
      <c r="BC41" s="43">
        <f t="shared" si="23"/>
        <v>145.5</v>
      </c>
      <c r="BD41" s="61">
        <v>0</v>
      </c>
      <c r="BE41" s="61"/>
      <c r="BF41" s="61">
        <f>BD41+BE41</f>
        <v>0</v>
      </c>
      <c r="BG41" s="43"/>
      <c r="BH41" s="43"/>
      <c r="BI41" s="43">
        <f t="shared" si="11"/>
        <v>0</v>
      </c>
      <c r="BJ41" s="103">
        <f t="shared" si="44"/>
        <v>155.518</v>
      </c>
      <c r="BK41" s="103">
        <f t="shared" si="45"/>
        <v>2728.4737500000001</v>
      </c>
      <c r="BL41" s="103">
        <f t="shared" si="46"/>
        <v>2883.9917499999997</v>
      </c>
      <c r="BN41" s="34"/>
      <c r="BO41" s="34"/>
      <c r="BP41" s="82"/>
      <c r="BQ41" s="82"/>
    </row>
    <row r="42" spans="1:69" x14ac:dyDescent="0.2">
      <c r="A42" s="13">
        <v>37</v>
      </c>
      <c r="B42" s="72">
        <v>50</v>
      </c>
      <c r="C42" s="72">
        <v>0</v>
      </c>
      <c r="D42" s="62">
        <f t="shared" si="0"/>
        <v>50</v>
      </c>
      <c r="E42" s="15">
        <v>80</v>
      </c>
      <c r="F42" s="15">
        <v>0</v>
      </c>
      <c r="G42" s="43">
        <f t="shared" si="32"/>
        <v>80</v>
      </c>
      <c r="H42" s="72"/>
      <c r="I42" s="72"/>
      <c r="J42" s="62">
        <f t="shared" si="1"/>
        <v>0</v>
      </c>
      <c r="K42" s="15"/>
      <c r="L42" s="15"/>
      <c r="M42" s="43">
        <f t="shared" si="16"/>
        <v>0</v>
      </c>
      <c r="N42" s="72">
        <v>0</v>
      </c>
      <c r="O42" s="72">
        <v>128.16</v>
      </c>
      <c r="P42" s="62">
        <f t="shared" si="26"/>
        <v>128.16</v>
      </c>
      <c r="Q42" s="15">
        <v>0</v>
      </c>
      <c r="R42" s="15">
        <v>166.7</v>
      </c>
      <c r="S42" s="43">
        <f t="shared" si="17"/>
        <v>166.7</v>
      </c>
      <c r="T42" s="72"/>
      <c r="U42" s="72"/>
      <c r="V42" s="62">
        <f t="shared" si="3"/>
        <v>0</v>
      </c>
      <c r="W42" s="15"/>
      <c r="X42" s="15"/>
      <c r="Y42" s="43">
        <f t="shared" si="18"/>
        <v>0</v>
      </c>
      <c r="Z42" s="72"/>
      <c r="AA42" s="72"/>
      <c r="AB42" s="62">
        <f t="shared" si="39"/>
        <v>0</v>
      </c>
      <c r="AC42" s="15"/>
      <c r="AD42" s="15"/>
      <c r="AE42" s="15">
        <f t="shared" si="35"/>
        <v>0</v>
      </c>
      <c r="AF42" s="72">
        <v>21.612500000000001</v>
      </c>
      <c r="AG42" s="62">
        <v>1849.8025</v>
      </c>
      <c r="AH42" s="62">
        <f t="shared" si="5"/>
        <v>1871.415</v>
      </c>
      <c r="AI42" s="15">
        <v>113.5</v>
      </c>
      <c r="AJ42" s="15">
        <v>2046.424695652174</v>
      </c>
      <c r="AK42" s="135">
        <f t="shared" si="34"/>
        <v>2159.9246956521738</v>
      </c>
      <c r="AL42" s="72">
        <v>0</v>
      </c>
      <c r="AM42" s="72">
        <v>607.21375</v>
      </c>
      <c r="AN42" s="62">
        <f t="shared" si="42"/>
        <v>607.21375</v>
      </c>
      <c r="AO42" s="15">
        <v>0</v>
      </c>
      <c r="AP42" s="15">
        <v>607.21375</v>
      </c>
      <c r="AQ42" s="43">
        <f t="shared" si="43"/>
        <v>607.21375</v>
      </c>
      <c r="AR42" s="72">
        <v>75.768000000000001</v>
      </c>
      <c r="AS42" s="72">
        <v>222.55199999999999</v>
      </c>
      <c r="AT42" s="62">
        <f t="shared" si="29"/>
        <v>298.32</v>
      </c>
      <c r="AU42" s="15">
        <v>75.504000000000005</v>
      </c>
      <c r="AV42" s="15">
        <v>260.62299999999999</v>
      </c>
      <c r="AW42" s="95">
        <f t="shared" si="31"/>
        <v>336.12700000000001</v>
      </c>
      <c r="AX42" s="101"/>
      <c r="AY42" s="61">
        <v>143.36975000000001</v>
      </c>
      <c r="AZ42" s="102">
        <f t="shared" si="24"/>
        <v>143.36975000000001</v>
      </c>
      <c r="BA42" s="97">
        <v>0</v>
      </c>
      <c r="BB42" s="43">
        <v>278.75</v>
      </c>
      <c r="BC42" s="43">
        <f t="shared" si="23"/>
        <v>278.75</v>
      </c>
      <c r="BD42" s="61">
        <v>0</v>
      </c>
      <c r="BE42" s="61"/>
      <c r="BF42" s="61">
        <f>BD42+BE42</f>
        <v>0</v>
      </c>
      <c r="BG42" s="43"/>
      <c r="BH42" s="43"/>
      <c r="BI42" s="43">
        <f t="shared" si="11"/>
        <v>0</v>
      </c>
      <c r="BJ42" s="103">
        <f t="shared" si="44"/>
        <v>147.38049999999998</v>
      </c>
      <c r="BK42" s="103">
        <f t="shared" si="45"/>
        <v>2951.098</v>
      </c>
      <c r="BL42" s="103">
        <f t="shared" si="46"/>
        <v>3098.4784999999997</v>
      </c>
      <c r="BN42" s="34"/>
      <c r="BO42" s="34"/>
      <c r="BP42" s="82"/>
      <c r="BQ42" s="82"/>
    </row>
    <row r="43" spans="1:69" x14ac:dyDescent="0.2">
      <c r="A43" s="13">
        <v>38</v>
      </c>
      <c r="B43" s="72">
        <v>90</v>
      </c>
      <c r="C43" s="72">
        <v>0</v>
      </c>
      <c r="D43" s="62">
        <f t="shared" si="0"/>
        <v>90</v>
      </c>
      <c r="E43" s="15">
        <v>87.5</v>
      </c>
      <c r="F43" s="15">
        <v>0</v>
      </c>
      <c r="G43" s="43">
        <f t="shared" si="32"/>
        <v>87.5</v>
      </c>
      <c r="H43" s="72"/>
      <c r="I43" s="72"/>
      <c r="J43" s="62">
        <f t="shared" si="1"/>
        <v>0</v>
      </c>
      <c r="K43" s="15"/>
      <c r="L43" s="15"/>
      <c r="M43" s="43">
        <f t="shared" si="16"/>
        <v>0</v>
      </c>
      <c r="N43" s="72">
        <v>0</v>
      </c>
      <c r="O43" s="72">
        <v>165.44</v>
      </c>
      <c r="P43" s="62">
        <f t="shared" si="26"/>
        <v>165.44</v>
      </c>
      <c r="Q43" s="15">
        <v>0</v>
      </c>
      <c r="R43" s="15">
        <v>167.5</v>
      </c>
      <c r="S43" s="43">
        <f t="shared" si="17"/>
        <v>167.5</v>
      </c>
      <c r="T43" s="72"/>
      <c r="U43" s="72"/>
      <c r="V43" s="62">
        <f t="shared" si="3"/>
        <v>0</v>
      </c>
      <c r="W43" s="15"/>
      <c r="X43" s="15"/>
      <c r="Y43" s="43">
        <f t="shared" si="18"/>
        <v>0</v>
      </c>
      <c r="Z43" s="72"/>
      <c r="AA43" s="72"/>
      <c r="AB43" s="62">
        <f t="shared" si="39"/>
        <v>0</v>
      </c>
      <c r="AC43" s="15"/>
      <c r="AD43" s="15"/>
      <c r="AE43" s="15">
        <f t="shared" si="35"/>
        <v>0</v>
      </c>
      <c r="AF43" s="72">
        <v>4.7774999999999999</v>
      </c>
      <c r="AG43" s="62">
        <v>1547.2275</v>
      </c>
      <c r="AH43" s="62">
        <f t="shared" si="5"/>
        <v>1552.0049999999999</v>
      </c>
      <c r="AI43" s="15">
        <v>100.25</v>
      </c>
      <c r="AJ43" s="15">
        <v>1555.5568695652175</v>
      </c>
      <c r="AK43" s="135">
        <f t="shared" si="34"/>
        <v>1655.8068695652175</v>
      </c>
      <c r="AL43" s="72">
        <v>0</v>
      </c>
      <c r="AM43" s="72">
        <v>840.88599999999997</v>
      </c>
      <c r="AN43" s="62">
        <f t="shared" si="42"/>
        <v>840.88599999999997</v>
      </c>
      <c r="AO43" s="35">
        <v>0</v>
      </c>
      <c r="AP43" s="35">
        <v>840.88599999999997</v>
      </c>
      <c r="AQ43" s="43">
        <f t="shared" si="43"/>
        <v>840.88599999999997</v>
      </c>
      <c r="AR43" s="72">
        <v>42.24</v>
      </c>
      <c r="AS43" s="72">
        <v>200.64</v>
      </c>
      <c r="AT43" s="62">
        <f t="shared" si="29"/>
        <v>242.88</v>
      </c>
      <c r="AU43" s="15">
        <v>39.6</v>
      </c>
      <c r="AV43" s="15">
        <v>180.51499999999999</v>
      </c>
      <c r="AW43" s="95">
        <f t="shared" si="31"/>
        <v>220.11499999999998</v>
      </c>
      <c r="AX43" s="101"/>
      <c r="AY43" s="61">
        <v>171.82550000000001</v>
      </c>
      <c r="AZ43" s="102">
        <f t="shared" si="24"/>
        <v>171.82550000000001</v>
      </c>
      <c r="BA43" s="97">
        <v>0</v>
      </c>
      <c r="BB43" s="43">
        <v>150</v>
      </c>
      <c r="BC43" s="43">
        <f t="shared" si="23"/>
        <v>150</v>
      </c>
      <c r="BD43" s="61">
        <v>0</v>
      </c>
      <c r="BE43" s="61"/>
      <c r="BF43" s="61">
        <f t="shared" si="21"/>
        <v>0</v>
      </c>
      <c r="BG43" s="43"/>
      <c r="BH43" s="43"/>
      <c r="BI43" s="43">
        <f t="shared" si="11"/>
        <v>0</v>
      </c>
      <c r="BJ43" s="103">
        <f t="shared" si="44"/>
        <v>137.01750000000001</v>
      </c>
      <c r="BK43" s="103">
        <f t="shared" si="45"/>
        <v>2926.0189999999998</v>
      </c>
      <c r="BL43" s="103">
        <f t="shared" si="46"/>
        <v>3063.0365000000002</v>
      </c>
      <c r="BN43" s="34"/>
      <c r="BO43" s="34"/>
      <c r="BP43" s="34"/>
      <c r="BQ43" s="34"/>
    </row>
    <row r="44" spans="1:69" x14ac:dyDescent="0.2">
      <c r="A44" s="13">
        <v>39</v>
      </c>
      <c r="B44" s="72">
        <v>135</v>
      </c>
      <c r="C44" s="72">
        <v>0</v>
      </c>
      <c r="D44" s="62">
        <f t="shared" si="0"/>
        <v>135</v>
      </c>
      <c r="E44" s="15">
        <v>192.5</v>
      </c>
      <c r="F44" s="15">
        <v>0</v>
      </c>
      <c r="G44" s="43">
        <f t="shared" si="32"/>
        <v>192.5</v>
      </c>
      <c r="H44" s="72"/>
      <c r="I44" s="72"/>
      <c r="J44" s="62">
        <f t="shared" si="1"/>
        <v>0</v>
      </c>
      <c r="K44" s="70"/>
      <c r="L44" s="70"/>
      <c r="M44" s="43">
        <f t="shared" si="16"/>
        <v>0</v>
      </c>
      <c r="N44" s="72">
        <v>0</v>
      </c>
      <c r="O44" s="72">
        <v>47.6</v>
      </c>
      <c r="P44" s="62">
        <f t="shared" si="26"/>
        <v>47.6</v>
      </c>
      <c r="Q44" s="15">
        <v>0</v>
      </c>
      <c r="R44" s="69">
        <v>185</v>
      </c>
      <c r="S44" s="43">
        <f t="shared" si="17"/>
        <v>185</v>
      </c>
      <c r="T44" s="72"/>
      <c r="U44" s="72"/>
      <c r="V44" s="62">
        <f t="shared" si="3"/>
        <v>0</v>
      </c>
      <c r="W44" s="15"/>
      <c r="X44" s="15"/>
      <c r="Y44" s="43">
        <f t="shared" si="18"/>
        <v>0</v>
      </c>
      <c r="Z44" s="72"/>
      <c r="AA44" s="72"/>
      <c r="AB44" s="62">
        <f t="shared" si="39"/>
        <v>0</v>
      </c>
      <c r="AC44" s="15"/>
      <c r="AD44" s="15"/>
      <c r="AE44" s="15">
        <f t="shared" si="35"/>
        <v>0</v>
      </c>
      <c r="AF44" s="72">
        <v>4.7774999999999999</v>
      </c>
      <c r="AG44" s="62">
        <v>1960.14</v>
      </c>
      <c r="AH44" s="62">
        <f t="shared" si="5"/>
        <v>1964.9175</v>
      </c>
      <c r="AI44" s="15">
        <v>79.25</v>
      </c>
      <c r="AJ44" s="15">
        <v>1262.3561739130434</v>
      </c>
      <c r="AK44" s="135">
        <f t="shared" si="34"/>
        <v>1341.6061739130434</v>
      </c>
      <c r="AL44" s="72">
        <v>0</v>
      </c>
      <c r="AM44" s="72">
        <v>1137.6785</v>
      </c>
      <c r="AN44" s="62">
        <f t="shared" si="42"/>
        <v>1137.6785</v>
      </c>
      <c r="AO44" s="15">
        <v>0</v>
      </c>
      <c r="AP44" s="15">
        <v>1137.6785</v>
      </c>
      <c r="AQ44" s="43">
        <f t="shared" si="43"/>
        <v>1137.6785</v>
      </c>
      <c r="AR44" s="72">
        <v>10.56</v>
      </c>
      <c r="AS44" s="72">
        <v>92.4</v>
      </c>
      <c r="AT44" s="62">
        <f t="shared" si="29"/>
        <v>102.96000000000001</v>
      </c>
      <c r="AU44" s="15">
        <v>31.943999999999999</v>
      </c>
      <c r="AV44" s="15">
        <v>146.60100000000003</v>
      </c>
      <c r="AW44" s="95">
        <f t="shared" si="31"/>
        <v>178.54500000000002</v>
      </c>
      <c r="AX44" s="101"/>
      <c r="AY44" s="61">
        <v>135.7765</v>
      </c>
      <c r="AZ44" s="102">
        <f t="shared" si="24"/>
        <v>135.7765</v>
      </c>
      <c r="BA44" s="97">
        <v>0</v>
      </c>
      <c r="BB44" s="43">
        <v>188.75</v>
      </c>
      <c r="BC44" s="43">
        <f t="shared" si="23"/>
        <v>188.75</v>
      </c>
      <c r="BD44" s="61"/>
      <c r="BE44" s="61"/>
      <c r="BF44" s="61">
        <f t="shared" si="21"/>
        <v>0</v>
      </c>
      <c r="BG44" s="43"/>
      <c r="BH44" s="43"/>
      <c r="BI44" s="43">
        <f t="shared" si="11"/>
        <v>0</v>
      </c>
      <c r="BJ44" s="103">
        <f t="shared" si="44"/>
        <v>150.33750000000001</v>
      </c>
      <c r="BK44" s="103">
        <f t="shared" si="45"/>
        <v>3373.5949999999998</v>
      </c>
      <c r="BL44" s="103">
        <f t="shared" si="46"/>
        <v>3523.9324999999999</v>
      </c>
      <c r="BN44" s="34"/>
      <c r="BO44" s="34"/>
      <c r="BP44" s="34"/>
      <c r="BQ44" s="34"/>
    </row>
    <row r="45" spans="1:69" x14ac:dyDescent="0.2">
      <c r="A45" s="13">
        <v>40</v>
      </c>
      <c r="B45" s="72">
        <v>215</v>
      </c>
      <c r="C45" s="72">
        <v>0</v>
      </c>
      <c r="D45" s="62">
        <f t="shared" si="0"/>
        <v>215</v>
      </c>
      <c r="E45" s="70">
        <v>287.5</v>
      </c>
      <c r="F45" s="70">
        <v>0</v>
      </c>
      <c r="G45" s="43">
        <f t="shared" si="32"/>
        <v>287.5</v>
      </c>
      <c r="H45" s="72"/>
      <c r="I45" s="72"/>
      <c r="J45" s="62">
        <f t="shared" si="1"/>
        <v>0</v>
      </c>
      <c r="K45" s="70"/>
      <c r="L45" s="70"/>
      <c r="M45" s="43">
        <f t="shared" si="16"/>
        <v>0</v>
      </c>
      <c r="N45" s="72">
        <v>0</v>
      </c>
      <c r="O45" s="72">
        <v>166.67</v>
      </c>
      <c r="P45" s="62">
        <f t="shared" si="26"/>
        <v>166.67</v>
      </c>
      <c r="Q45" s="15">
        <v>0</v>
      </c>
      <c r="R45" s="69">
        <v>200.68</v>
      </c>
      <c r="S45" s="43">
        <f t="shared" si="17"/>
        <v>200.68</v>
      </c>
      <c r="T45" s="72"/>
      <c r="U45" s="72"/>
      <c r="V45" s="62">
        <f t="shared" si="3"/>
        <v>0</v>
      </c>
      <c r="W45" s="15"/>
      <c r="X45" s="15"/>
      <c r="Y45" s="43">
        <f t="shared" si="18"/>
        <v>0</v>
      </c>
      <c r="Z45" s="72"/>
      <c r="AA45" s="72"/>
      <c r="AB45" s="62">
        <f t="shared" si="39"/>
        <v>0</v>
      </c>
      <c r="AC45" s="15"/>
      <c r="AD45" s="15"/>
      <c r="AE45" s="15">
        <f t="shared" si="35"/>
        <v>0</v>
      </c>
      <c r="AF45" s="72">
        <v>24.115000000000002</v>
      </c>
      <c r="AG45" s="62">
        <v>1438.9375</v>
      </c>
      <c r="AH45" s="62">
        <f t="shared" si="5"/>
        <v>1463.0525</v>
      </c>
      <c r="AI45" s="15">
        <v>55.5</v>
      </c>
      <c r="AJ45" s="15">
        <v>1311.2994782608696</v>
      </c>
      <c r="AK45" s="135">
        <f t="shared" si="34"/>
        <v>1366.7994782608696</v>
      </c>
      <c r="AL45" s="72">
        <v>0</v>
      </c>
      <c r="AM45" s="72">
        <v>1286.3862499999998</v>
      </c>
      <c r="AN45" s="62">
        <f t="shared" si="42"/>
        <v>1286.3862499999998</v>
      </c>
      <c r="AO45" s="15">
        <v>0</v>
      </c>
      <c r="AP45" s="15">
        <v>1286.3862499999998</v>
      </c>
      <c r="AQ45" s="43">
        <f t="shared" si="43"/>
        <v>1286.3862499999998</v>
      </c>
      <c r="AR45" s="72">
        <v>10.56</v>
      </c>
      <c r="AS45" s="72">
        <v>73.92</v>
      </c>
      <c r="AT45" s="62">
        <f t="shared" si="29"/>
        <v>84.48</v>
      </c>
      <c r="AU45" s="15">
        <v>35.331999999999994</v>
      </c>
      <c r="AV45" s="15">
        <v>92.96</v>
      </c>
      <c r="AW45" s="95">
        <f t="shared" si="31"/>
        <v>128.29199999999997</v>
      </c>
      <c r="AX45" s="101"/>
      <c r="AY45" s="61">
        <v>76.825999999999993</v>
      </c>
      <c r="AZ45" s="102">
        <f t="shared" si="24"/>
        <v>76.825999999999993</v>
      </c>
      <c r="BA45" s="97"/>
      <c r="BB45" s="43"/>
      <c r="BC45" s="43">
        <f t="shared" si="23"/>
        <v>0</v>
      </c>
      <c r="BD45" s="61"/>
      <c r="BE45" s="61"/>
      <c r="BF45" s="61">
        <f t="shared" si="21"/>
        <v>0</v>
      </c>
      <c r="BG45" s="43"/>
      <c r="BH45" s="43"/>
      <c r="BI45" s="43">
        <f t="shared" si="11"/>
        <v>0</v>
      </c>
      <c r="BJ45" s="103">
        <f t="shared" si="44"/>
        <v>249.67500000000001</v>
      </c>
      <c r="BK45" s="103">
        <f t="shared" si="45"/>
        <v>3042.7397499999997</v>
      </c>
      <c r="BL45" s="103">
        <f t="shared" si="46"/>
        <v>3292.4147499999995</v>
      </c>
      <c r="BN45" s="34"/>
      <c r="BO45" s="34"/>
      <c r="BP45" s="34"/>
      <c r="BQ45" s="34"/>
    </row>
    <row r="46" spans="1:69" x14ac:dyDescent="0.2">
      <c r="A46" s="13">
        <v>41</v>
      </c>
      <c r="B46" s="72">
        <v>275</v>
      </c>
      <c r="C46" s="72">
        <v>0</v>
      </c>
      <c r="D46" s="62">
        <f t="shared" ref="D46:D57" si="47">B46+C46</f>
        <v>275</v>
      </c>
      <c r="E46" s="70">
        <v>181.25</v>
      </c>
      <c r="F46" s="70">
        <v>0</v>
      </c>
      <c r="G46" s="43">
        <f t="shared" ref="G46:G57" si="48">E46+F46</f>
        <v>181.25</v>
      </c>
      <c r="H46" s="72"/>
      <c r="I46" s="72"/>
      <c r="J46" s="62">
        <f t="shared" si="1"/>
        <v>0</v>
      </c>
      <c r="K46" s="70"/>
      <c r="L46" s="70"/>
      <c r="M46" s="43">
        <f t="shared" si="16"/>
        <v>0</v>
      </c>
      <c r="N46" s="72">
        <v>0</v>
      </c>
      <c r="O46" s="72">
        <v>123.86</v>
      </c>
      <c r="P46" s="62">
        <f t="shared" si="26"/>
        <v>123.86</v>
      </c>
      <c r="Q46" s="15">
        <v>0</v>
      </c>
      <c r="R46" s="69">
        <v>283.61</v>
      </c>
      <c r="S46" s="43">
        <f t="shared" si="17"/>
        <v>283.61</v>
      </c>
      <c r="T46" s="72"/>
      <c r="U46" s="72"/>
      <c r="V46" s="62">
        <f t="shared" si="3"/>
        <v>0</v>
      </c>
      <c r="W46" s="15"/>
      <c r="X46" s="15"/>
      <c r="Y46" s="43">
        <f t="shared" si="18"/>
        <v>0</v>
      </c>
      <c r="Z46" s="72"/>
      <c r="AA46" s="72"/>
      <c r="AB46" s="62">
        <f t="shared" si="39"/>
        <v>0</v>
      </c>
      <c r="AC46" s="15"/>
      <c r="AD46" s="15"/>
      <c r="AE46" s="15">
        <f t="shared" si="35"/>
        <v>0</v>
      </c>
      <c r="AF46" s="72">
        <v>0</v>
      </c>
      <c r="AG46" s="62">
        <v>1294.93</v>
      </c>
      <c r="AH46" s="62">
        <f t="shared" si="5"/>
        <v>1294.93</v>
      </c>
      <c r="AI46" s="79">
        <v>95</v>
      </c>
      <c r="AJ46" s="79">
        <v>1088.9655652173913</v>
      </c>
      <c r="AK46" s="135">
        <f t="shared" si="34"/>
        <v>1183.9655652173913</v>
      </c>
      <c r="AL46" s="72">
        <v>0</v>
      </c>
      <c r="AM46" s="72">
        <v>1490.4585</v>
      </c>
      <c r="AN46" s="62">
        <f t="shared" si="42"/>
        <v>1490.4585</v>
      </c>
      <c r="AO46" s="15">
        <v>0</v>
      </c>
      <c r="AP46" s="15">
        <v>1490.4585</v>
      </c>
      <c r="AQ46" s="43">
        <f t="shared" si="43"/>
        <v>1490.4585</v>
      </c>
      <c r="AR46" s="72">
        <v>42.24</v>
      </c>
      <c r="AS46" s="72">
        <v>137.28</v>
      </c>
      <c r="AT46" s="62">
        <f t="shared" si="29"/>
        <v>179.52</v>
      </c>
      <c r="AU46" s="15">
        <v>16.372</v>
      </c>
      <c r="AV46" s="15">
        <v>119.155</v>
      </c>
      <c r="AW46" s="95">
        <f t="shared" si="31"/>
        <v>135.52699999999999</v>
      </c>
      <c r="AX46" s="101"/>
      <c r="AY46" s="61">
        <v>104.72</v>
      </c>
      <c r="AZ46" s="102">
        <f t="shared" si="24"/>
        <v>104.72</v>
      </c>
      <c r="BA46" s="97"/>
      <c r="BB46" s="43"/>
      <c r="BC46" s="43">
        <f t="shared" si="23"/>
        <v>0</v>
      </c>
      <c r="BD46" s="61"/>
      <c r="BE46" s="61"/>
      <c r="BF46" s="61">
        <f t="shared" si="21"/>
        <v>0</v>
      </c>
      <c r="BG46" s="43"/>
      <c r="BH46" s="43"/>
      <c r="BI46" s="43">
        <f t="shared" si="11"/>
        <v>0</v>
      </c>
      <c r="BJ46" s="103">
        <f t="shared" ref="BJ46:BJ57" si="49">B46+H46+N46+T46+Z46+AF46+AL46+AR46+AX46</f>
        <v>317.24</v>
      </c>
      <c r="BK46" s="103">
        <f t="shared" ref="BK46:BK57" si="50">C46+I46+O46+U46+AA46+AG46+AM46+AS46+AY46</f>
        <v>3151.2484999999997</v>
      </c>
      <c r="BL46" s="103">
        <f t="shared" si="46"/>
        <v>3468.4884999999995</v>
      </c>
      <c r="BN46" s="34"/>
      <c r="BO46" s="34"/>
      <c r="BP46" s="34"/>
      <c r="BQ46" s="34"/>
    </row>
    <row r="47" spans="1:69" x14ac:dyDescent="0.2">
      <c r="A47" s="13">
        <v>42</v>
      </c>
      <c r="B47" s="72">
        <v>287.5</v>
      </c>
      <c r="C47" s="72">
        <v>0</v>
      </c>
      <c r="D47" s="62">
        <f t="shared" si="47"/>
        <v>287.5</v>
      </c>
      <c r="E47" s="70"/>
      <c r="F47" s="70"/>
      <c r="G47" s="43">
        <f t="shared" si="48"/>
        <v>0</v>
      </c>
      <c r="H47" s="72"/>
      <c r="I47" s="72"/>
      <c r="J47" s="62">
        <f t="shared" si="1"/>
        <v>0</v>
      </c>
      <c r="K47" s="15"/>
      <c r="L47" s="15"/>
      <c r="M47" s="43">
        <f t="shared" si="16"/>
        <v>0</v>
      </c>
      <c r="N47" s="72">
        <v>0</v>
      </c>
      <c r="O47" s="72">
        <v>123.01</v>
      </c>
      <c r="P47" s="62">
        <f t="shared" si="26"/>
        <v>123.01</v>
      </c>
      <c r="Q47" s="15">
        <v>0</v>
      </c>
      <c r="R47" s="69">
        <v>231.73</v>
      </c>
      <c r="S47" s="43">
        <f t="shared" si="17"/>
        <v>231.73</v>
      </c>
      <c r="T47" s="72"/>
      <c r="U47" s="72"/>
      <c r="V47" s="62">
        <f t="shared" si="3"/>
        <v>0</v>
      </c>
      <c r="W47" s="15"/>
      <c r="X47" s="15"/>
      <c r="Y47" s="43">
        <f t="shared" si="18"/>
        <v>0</v>
      </c>
      <c r="Z47" s="72"/>
      <c r="AA47" s="72"/>
      <c r="AB47" s="62">
        <f t="shared" si="39"/>
        <v>0</v>
      </c>
      <c r="AC47" s="15"/>
      <c r="AD47" s="15"/>
      <c r="AE47" s="15">
        <f t="shared" si="35"/>
        <v>0</v>
      </c>
      <c r="AF47" s="72">
        <v>0</v>
      </c>
      <c r="AG47" s="62">
        <v>869.73250000000007</v>
      </c>
      <c r="AH47" s="62">
        <f t="shared" si="5"/>
        <v>869.73250000000007</v>
      </c>
      <c r="AI47" s="79">
        <v>68.75</v>
      </c>
      <c r="AJ47" s="79">
        <v>859.29608695652178</v>
      </c>
      <c r="AK47" s="135">
        <f t="shared" si="34"/>
        <v>928.04608695652178</v>
      </c>
      <c r="AL47" s="72">
        <v>0</v>
      </c>
      <c r="AM47" s="72">
        <v>1086.885</v>
      </c>
      <c r="AN47" s="62">
        <f t="shared" si="42"/>
        <v>1086.885</v>
      </c>
      <c r="AO47" s="15">
        <v>0</v>
      </c>
      <c r="AP47" s="15">
        <v>1086.885</v>
      </c>
      <c r="AQ47" s="43">
        <f t="shared" si="43"/>
        <v>1086.885</v>
      </c>
      <c r="AR47" s="72">
        <v>42.24</v>
      </c>
      <c r="AS47" s="72">
        <v>132</v>
      </c>
      <c r="AT47" s="62">
        <f t="shared" si="29"/>
        <v>174.24</v>
      </c>
      <c r="AU47" s="15">
        <v>10.56</v>
      </c>
      <c r="AV47" s="15">
        <v>18.300000000000004</v>
      </c>
      <c r="AW47" s="95">
        <f t="shared" si="31"/>
        <v>28.860000000000007</v>
      </c>
      <c r="AX47" s="101"/>
      <c r="AY47" s="61">
        <v>135.52000000000001</v>
      </c>
      <c r="AZ47" s="102">
        <f t="shared" si="24"/>
        <v>135.52000000000001</v>
      </c>
      <c r="BA47" s="97"/>
      <c r="BB47" s="43"/>
      <c r="BC47" s="43">
        <f t="shared" si="23"/>
        <v>0</v>
      </c>
      <c r="BD47" s="61"/>
      <c r="BE47" s="61"/>
      <c r="BF47" s="61">
        <f t="shared" si="21"/>
        <v>0</v>
      </c>
      <c r="BG47" s="43"/>
      <c r="BH47" s="43"/>
      <c r="BI47" s="43">
        <f t="shared" si="11"/>
        <v>0</v>
      </c>
      <c r="BJ47" s="103">
        <f t="shared" si="49"/>
        <v>329.74</v>
      </c>
      <c r="BK47" s="103">
        <f t="shared" si="50"/>
        <v>2347.1475</v>
      </c>
      <c r="BL47" s="103">
        <f t="shared" si="46"/>
        <v>2676.8875000000003</v>
      </c>
      <c r="BN47" s="34"/>
      <c r="BO47" s="34"/>
      <c r="BP47" s="34"/>
      <c r="BQ47" s="34"/>
    </row>
    <row r="48" spans="1:69" x14ac:dyDescent="0.2">
      <c r="A48" s="13">
        <v>43</v>
      </c>
      <c r="B48" s="72">
        <v>287.5</v>
      </c>
      <c r="C48" s="72">
        <v>0</v>
      </c>
      <c r="D48" s="62">
        <f t="shared" si="47"/>
        <v>287.5</v>
      </c>
      <c r="E48" s="15"/>
      <c r="F48" s="15"/>
      <c r="G48" s="43">
        <f t="shared" si="48"/>
        <v>0</v>
      </c>
      <c r="H48" s="72"/>
      <c r="I48" s="72"/>
      <c r="J48" s="62">
        <f t="shared" si="1"/>
        <v>0</v>
      </c>
      <c r="K48" s="15"/>
      <c r="L48" s="15"/>
      <c r="M48" s="43">
        <f t="shared" si="16"/>
        <v>0</v>
      </c>
      <c r="N48" s="72">
        <v>0</v>
      </c>
      <c r="O48" s="72">
        <v>52.85</v>
      </c>
      <c r="P48" s="62">
        <f t="shared" si="26"/>
        <v>52.85</v>
      </c>
      <c r="Q48" s="69">
        <v>0</v>
      </c>
      <c r="R48" s="69">
        <v>334.83499999999998</v>
      </c>
      <c r="S48" s="43">
        <f t="shared" si="17"/>
        <v>334.83499999999998</v>
      </c>
      <c r="T48" s="72"/>
      <c r="U48" s="72"/>
      <c r="V48" s="62">
        <f t="shared" si="3"/>
        <v>0</v>
      </c>
      <c r="W48" s="15"/>
      <c r="X48" s="15"/>
      <c r="Y48" s="43">
        <f t="shared" si="18"/>
        <v>0</v>
      </c>
      <c r="Z48" s="72"/>
      <c r="AA48" s="72"/>
      <c r="AB48" s="62">
        <f t="shared" si="39"/>
        <v>0</v>
      </c>
      <c r="AC48" s="15"/>
      <c r="AD48" s="15"/>
      <c r="AE48" s="15">
        <f t="shared" si="35"/>
        <v>0</v>
      </c>
      <c r="AF48" s="72">
        <v>0</v>
      </c>
      <c r="AG48" s="62">
        <v>403.58500000000004</v>
      </c>
      <c r="AH48" s="62">
        <f t="shared" si="5"/>
        <v>403.58500000000004</v>
      </c>
      <c r="AI48" s="79">
        <v>31.75</v>
      </c>
      <c r="AJ48" s="79">
        <v>464.64000000000004</v>
      </c>
      <c r="AK48" s="135">
        <f t="shared" si="34"/>
        <v>496.39000000000004</v>
      </c>
      <c r="AL48" s="72">
        <v>0</v>
      </c>
      <c r="AM48" s="72">
        <v>604.43849999999998</v>
      </c>
      <c r="AN48" s="62">
        <f t="shared" si="42"/>
        <v>604.43849999999998</v>
      </c>
      <c r="AO48" s="15">
        <v>0</v>
      </c>
      <c r="AP48" s="15">
        <v>604.43849999999998</v>
      </c>
      <c r="AQ48" s="43">
        <f t="shared" si="43"/>
        <v>604.43849999999998</v>
      </c>
      <c r="AR48" s="72">
        <v>15.84</v>
      </c>
      <c r="AS48" s="72">
        <v>124.08</v>
      </c>
      <c r="AT48" s="62">
        <f t="shared" si="29"/>
        <v>139.91999999999999</v>
      </c>
      <c r="AU48" s="15">
        <v>0</v>
      </c>
      <c r="AV48" s="15">
        <v>39.6</v>
      </c>
      <c r="AW48" s="95">
        <f t="shared" si="31"/>
        <v>39.6</v>
      </c>
      <c r="AX48" s="101"/>
      <c r="AY48" s="61">
        <v>166.32</v>
      </c>
      <c r="AZ48" s="102">
        <f t="shared" si="24"/>
        <v>166.32</v>
      </c>
      <c r="BA48" s="97"/>
      <c r="BB48" s="43"/>
      <c r="BC48" s="43">
        <f t="shared" si="23"/>
        <v>0</v>
      </c>
      <c r="BD48" s="61"/>
      <c r="BE48" s="61"/>
      <c r="BF48" s="61">
        <f t="shared" si="21"/>
        <v>0</v>
      </c>
      <c r="BG48" s="43"/>
      <c r="BH48" s="43"/>
      <c r="BI48" s="43">
        <f t="shared" si="11"/>
        <v>0</v>
      </c>
      <c r="BJ48" s="103">
        <f t="shared" si="49"/>
        <v>303.33999999999997</v>
      </c>
      <c r="BK48" s="103">
        <f t="shared" si="50"/>
        <v>1351.2735</v>
      </c>
      <c r="BL48" s="103">
        <f t="shared" si="46"/>
        <v>1654.6135000000002</v>
      </c>
      <c r="BN48" s="34"/>
      <c r="BO48" s="34"/>
      <c r="BP48" s="34"/>
      <c r="BQ48" s="34"/>
    </row>
    <row r="49" spans="1:69" x14ac:dyDescent="0.2">
      <c r="A49" s="13">
        <v>44</v>
      </c>
      <c r="B49" s="72">
        <v>257.5</v>
      </c>
      <c r="C49" s="72">
        <v>0</v>
      </c>
      <c r="D49" s="62">
        <f t="shared" si="47"/>
        <v>257.5</v>
      </c>
      <c r="E49" s="15"/>
      <c r="F49" s="15"/>
      <c r="G49" s="43">
        <f t="shared" si="48"/>
        <v>0</v>
      </c>
      <c r="H49" s="72"/>
      <c r="I49" s="72"/>
      <c r="J49" s="62">
        <f t="shared" si="1"/>
        <v>0</v>
      </c>
      <c r="K49" s="15"/>
      <c r="L49" s="15"/>
      <c r="M49" s="43">
        <f t="shared" si="16"/>
        <v>0</v>
      </c>
      <c r="N49" s="72">
        <v>0</v>
      </c>
      <c r="O49" s="72">
        <v>121.76</v>
      </c>
      <c r="P49" s="62">
        <f t="shared" si="26"/>
        <v>121.76</v>
      </c>
      <c r="Q49" s="69">
        <v>0</v>
      </c>
      <c r="R49" s="69">
        <v>202.09</v>
      </c>
      <c r="S49" s="43">
        <f t="shared" si="17"/>
        <v>202.09</v>
      </c>
      <c r="T49" s="72"/>
      <c r="U49" s="72"/>
      <c r="V49" s="62">
        <f t="shared" si="3"/>
        <v>0</v>
      </c>
      <c r="W49" s="15"/>
      <c r="X49" s="15"/>
      <c r="Y49" s="43">
        <f t="shared" si="18"/>
        <v>0</v>
      </c>
      <c r="Z49" s="72"/>
      <c r="AA49" s="72"/>
      <c r="AB49" s="62">
        <f t="shared" si="39"/>
        <v>0</v>
      </c>
      <c r="AC49" s="15"/>
      <c r="AD49" s="15"/>
      <c r="AE49" s="15">
        <f t="shared" si="35"/>
        <v>0</v>
      </c>
      <c r="AF49" s="72">
        <v>0</v>
      </c>
      <c r="AG49" s="72">
        <v>96.00500000000001</v>
      </c>
      <c r="AH49" s="62">
        <f t="shared" si="5"/>
        <v>96.00500000000001</v>
      </c>
      <c r="AI49" s="79">
        <v>42.25</v>
      </c>
      <c r="AJ49" s="79">
        <v>364.25</v>
      </c>
      <c r="AK49" s="135">
        <f t="shared" si="34"/>
        <v>406.5</v>
      </c>
      <c r="AL49" s="72">
        <v>0</v>
      </c>
      <c r="AM49" s="72">
        <v>1285.2417499999997</v>
      </c>
      <c r="AN49" s="62">
        <f t="shared" si="42"/>
        <v>1285.2417499999997</v>
      </c>
      <c r="AO49" s="15">
        <v>0</v>
      </c>
      <c r="AP49" s="15">
        <v>1285.2417499999997</v>
      </c>
      <c r="AQ49" s="43">
        <f t="shared" si="43"/>
        <v>1285.2417499999997</v>
      </c>
      <c r="AR49" s="72">
        <v>0</v>
      </c>
      <c r="AS49" s="72">
        <v>21.12</v>
      </c>
      <c r="AT49" s="62">
        <f t="shared" si="29"/>
        <v>21.12</v>
      </c>
      <c r="AU49" s="15"/>
      <c r="AV49" s="15"/>
      <c r="AW49" s="95">
        <f t="shared" si="31"/>
        <v>0</v>
      </c>
      <c r="AX49" s="101"/>
      <c r="AY49" s="61">
        <v>172.48000000000002</v>
      </c>
      <c r="AZ49" s="102">
        <f t="shared" si="24"/>
        <v>172.48000000000002</v>
      </c>
      <c r="BA49" s="97"/>
      <c r="BB49" s="43"/>
      <c r="BC49" s="43">
        <f t="shared" si="23"/>
        <v>0</v>
      </c>
      <c r="BD49" s="61"/>
      <c r="BE49" s="61"/>
      <c r="BF49" s="61">
        <f t="shared" si="21"/>
        <v>0</v>
      </c>
      <c r="BG49" s="43"/>
      <c r="BH49" s="43"/>
      <c r="BI49" s="43">
        <f t="shared" ref="BI49:BI57" si="51">BG49+BH49</f>
        <v>0</v>
      </c>
      <c r="BJ49" s="103">
        <f t="shared" si="49"/>
        <v>257.5</v>
      </c>
      <c r="BK49" s="103">
        <f t="shared" si="50"/>
        <v>1696.6067499999997</v>
      </c>
      <c r="BL49" s="103">
        <f t="shared" si="46"/>
        <v>1954.1067499999995</v>
      </c>
      <c r="BN49" s="34"/>
      <c r="BO49" s="34"/>
      <c r="BP49" s="34"/>
      <c r="BQ49" s="34"/>
    </row>
    <row r="50" spans="1:69" x14ac:dyDescent="0.2">
      <c r="A50" s="13">
        <v>45</v>
      </c>
      <c r="B50" s="72">
        <v>275</v>
      </c>
      <c r="C50" s="72">
        <v>71.25</v>
      </c>
      <c r="D50" s="62">
        <f t="shared" si="47"/>
        <v>346.25</v>
      </c>
      <c r="E50" s="15"/>
      <c r="F50" s="15"/>
      <c r="G50" s="43">
        <f t="shared" si="48"/>
        <v>0</v>
      </c>
      <c r="H50" s="72"/>
      <c r="I50" s="72"/>
      <c r="J50" s="62">
        <f t="shared" si="1"/>
        <v>0</v>
      </c>
      <c r="K50" s="15"/>
      <c r="L50" s="15"/>
      <c r="M50" s="43">
        <f t="shared" si="16"/>
        <v>0</v>
      </c>
      <c r="N50" s="72">
        <v>0</v>
      </c>
      <c r="O50" s="72">
        <v>205.76</v>
      </c>
      <c r="P50" s="62">
        <f t="shared" si="26"/>
        <v>205.76</v>
      </c>
      <c r="Q50" s="69"/>
      <c r="R50" s="69"/>
      <c r="S50" s="43">
        <f t="shared" ref="S50:S51" si="52">Q50+R50</f>
        <v>0</v>
      </c>
      <c r="T50" s="72"/>
      <c r="U50" s="72"/>
      <c r="V50" s="62">
        <f t="shared" si="3"/>
        <v>0</v>
      </c>
      <c r="W50" s="15"/>
      <c r="X50" s="15"/>
      <c r="Y50" s="43">
        <f t="shared" si="18"/>
        <v>0</v>
      </c>
      <c r="Z50" s="72"/>
      <c r="AA50" s="72"/>
      <c r="AB50" s="62">
        <f t="shared" si="39"/>
        <v>0</v>
      </c>
      <c r="AC50" s="15"/>
      <c r="AD50" s="15"/>
      <c r="AE50" s="15">
        <f t="shared" si="35"/>
        <v>0</v>
      </c>
      <c r="AF50" s="72">
        <v>0</v>
      </c>
      <c r="AG50" s="72">
        <v>62.5625</v>
      </c>
      <c r="AH50" s="62">
        <f t="shared" si="5"/>
        <v>62.5625</v>
      </c>
      <c r="AI50" s="15">
        <v>0</v>
      </c>
      <c r="AJ50" s="15">
        <v>311.5</v>
      </c>
      <c r="AK50" s="135">
        <f t="shared" si="34"/>
        <v>311.5</v>
      </c>
      <c r="AL50" s="72">
        <v>0</v>
      </c>
      <c r="AM50" s="72">
        <v>1445.25</v>
      </c>
      <c r="AN50" s="62">
        <f t="shared" si="42"/>
        <v>1445.25</v>
      </c>
      <c r="AO50" s="15"/>
      <c r="AP50" s="15"/>
      <c r="AQ50" s="43">
        <f t="shared" si="43"/>
        <v>0</v>
      </c>
      <c r="AR50" s="72">
        <v>0</v>
      </c>
      <c r="AS50" s="72">
        <v>18.48</v>
      </c>
      <c r="AT50" s="62">
        <f t="shared" si="29"/>
        <v>18.48</v>
      </c>
      <c r="AU50" s="15"/>
      <c r="AV50" s="15"/>
      <c r="AW50" s="95">
        <f t="shared" si="31"/>
        <v>0</v>
      </c>
      <c r="AX50" s="101"/>
      <c r="AY50" s="61">
        <v>197.12</v>
      </c>
      <c r="AZ50" s="102">
        <f t="shared" si="24"/>
        <v>197.12</v>
      </c>
      <c r="BA50" s="97"/>
      <c r="BB50" s="43"/>
      <c r="BC50" s="43">
        <f t="shared" si="23"/>
        <v>0</v>
      </c>
      <c r="BD50" s="61"/>
      <c r="BE50" s="61"/>
      <c r="BF50" s="61">
        <f t="shared" si="21"/>
        <v>0</v>
      </c>
      <c r="BG50" s="43"/>
      <c r="BH50" s="43"/>
      <c r="BI50" s="43">
        <f t="shared" si="51"/>
        <v>0</v>
      </c>
      <c r="BJ50" s="103">
        <f t="shared" si="49"/>
        <v>275</v>
      </c>
      <c r="BK50" s="103">
        <f t="shared" si="50"/>
        <v>2000.4225000000001</v>
      </c>
      <c r="BL50" s="103">
        <f t="shared" si="46"/>
        <v>2275.4225000000001</v>
      </c>
      <c r="BN50" s="34"/>
      <c r="BO50" s="34"/>
      <c r="BP50" s="34"/>
      <c r="BQ50" s="34"/>
    </row>
    <row r="51" spans="1:69" x14ac:dyDescent="0.2">
      <c r="A51" s="13">
        <v>46</v>
      </c>
      <c r="B51" s="72">
        <v>287.5</v>
      </c>
      <c r="C51" s="72">
        <v>146.25</v>
      </c>
      <c r="D51" s="62">
        <f t="shared" si="47"/>
        <v>433.75</v>
      </c>
      <c r="E51" s="15"/>
      <c r="F51" s="15"/>
      <c r="G51" s="43">
        <f t="shared" si="48"/>
        <v>0</v>
      </c>
      <c r="H51" s="72"/>
      <c r="I51" s="72"/>
      <c r="J51" s="62">
        <f t="shared" si="1"/>
        <v>0</v>
      </c>
      <c r="K51" s="15"/>
      <c r="L51" s="15"/>
      <c r="M51" s="43">
        <f t="shared" si="16"/>
        <v>0</v>
      </c>
      <c r="N51" s="72">
        <v>0</v>
      </c>
      <c r="O51" s="72">
        <v>172.87</v>
      </c>
      <c r="P51" s="62">
        <f t="shared" si="26"/>
        <v>172.87</v>
      </c>
      <c r="Q51" s="69"/>
      <c r="R51" s="69"/>
      <c r="S51" s="43">
        <f t="shared" si="52"/>
        <v>0</v>
      </c>
      <c r="T51" s="72"/>
      <c r="U51" s="72"/>
      <c r="V51" s="62">
        <f t="shared" si="3"/>
        <v>0</v>
      </c>
      <c r="W51" s="15"/>
      <c r="X51" s="15"/>
      <c r="Y51" s="43">
        <f t="shared" si="18"/>
        <v>0</v>
      </c>
      <c r="Z51" s="72"/>
      <c r="AA51" s="72"/>
      <c r="AB51" s="62">
        <f t="shared" si="39"/>
        <v>0</v>
      </c>
      <c r="AC51" s="15"/>
      <c r="AD51" s="15"/>
      <c r="AE51" s="15">
        <f t="shared" si="35"/>
        <v>0</v>
      </c>
      <c r="AF51" s="72">
        <v>0</v>
      </c>
      <c r="AG51" s="72">
        <v>19.11</v>
      </c>
      <c r="AH51" s="62">
        <f t="shared" si="5"/>
        <v>19.11</v>
      </c>
      <c r="AI51" s="15">
        <v>0</v>
      </c>
      <c r="AJ51" s="15">
        <v>232.25</v>
      </c>
      <c r="AK51" s="135">
        <f t="shared" si="34"/>
        <v>232.25</v>
      </c>
      <c r="AL51" s="72">
        <v>0</v>
      </c>
      <c r="AM51" s="72">
        <v>1207.25</v>
      </c>
      <c r="AN51" s="62">
        <f t="shared" si="42"/>
        <v>1207.25</v>
      </c>
      <c r="AO51" s="15"/>
      <c r="AP51" s="15"/>
      <c r="AQ51" s="43">
        <f t="shared" si="43"/>
        <v>0</v>
      </c>
      <c r="AR51" s="72">
        <v>0</v>
      </c>
      <c r="AS51" s="72">
        <v>21.12</v>
      </c>
      <c r="AT51" s="62">
        <f t="shared" si="29"/>
        <v>21.12</v>
      </c>
      <c r="AU51" s="15"/>
      <c r="AV51" s="15"/>
      <c r="AW51" s="95">
        <f t="shared" si="31"/>
        <v>0</v>
      </c>
      <c r="AX51" s="101"/>
      <c r="AY51" s="61">
        <v>215.6</v>
      </c>
      <c r="AZ51" s="102">
        <f t="shared" si="24"/>
        <v>215.6</v>
      </c>
      <c r="BA51" s="97"/>
      <c r="BB51" s="43"/>
      <c r="BC51" s="43">
        <f t="shared" si="23"/>
        <v>0</v>
      </c>
      <c r="BD51" s="61"/>
      <c r="BE51" s="61"/>
      <c r="BF51" s="61">
        <f t="shared" si="21"/>
        <v>0</v>
      </c>
      <c r="BG51" s="43"/>
      <c r="BH51" s="43"/>
      <c r="BI51" s="43">
        <f t="shared" si="51"/>
        <v>0</v>
      </c>
      <c r="BJ51" s="103">
        <f t="shared" si="49"/>
        <v>287.5</v>
      </c>
      <c r="BK51" s="103">
        <f t="shared" si="50"/>
        <v>1782.1999999999998</v>
      </c>
      <c r="BL51" s="103">
        <f t="shared" si="46"/>
        <v>2069.6999999999998</v>
      </c>
      <c r="BN51" s="34"/>
      <c r="BO51" s="34"/>
      <c r="BP51" s="34"/>
      <c r="BQ51" s="34"/>
    </row>
    <row r="52" spans="1:69" x14ac:dyDescent="0.2">
      <c r="A52" s="13">
        <v>47</v>
      </c>
      <c r="B52" s="72">
        <v>332.5</v>
      </c>
      <c r="C52" s="72">
        <v>160</v>
      </c>
      <c r="D52" s="62">
        <f t="shared" si="47"/>
        <v>492.5</v>
      </c>
      <c r="E52" s="15"/>
      <c r="F52" s="15"/>
      <c r="G52" s="43">
        <f t="shared" si="48"/>
        <v>0</v>
      </c>
      <c r="H52" s="72"/>
      <c r="I52" s="72"/>
      <c r="J52" s="62">
        <f t="shared" si="1"/>
        <v>0</v>
      </c>
      <c r="K52" s="15"/>
      <c r="L52" s="15"/>
      <c r="M52" s="43">
        <f t="shared" si="16"/>
        <v>0</v>
      </c>
      <c r="N52" s="72">
        <v>0</v>
      </c>
      <c r="O52" s="72">
        <v>139.31</v>
      </c>
      <c r="P52" s="62">
        <f t="shared" si="26"/>
        <v>139.31</v>
      </c>
      <c r="Q52" s="15"/>
      <c r="R52" s="15"/>
      <c r="S52" s="43">
        <f t="shared" si="17"/>
        <v>0</v>
      </c>
      <c r="T52" s="72"/>
      <c r="U52" s="72"/>
      <c r="V52" s="62">
        <f t="shared" si="3"/>
        <v>0</v>
      </c>
      <c r="W52" s="15"/>
      <c r="X52" s="15"/>
      <c r="Y52" s="43">
        <f t="shared" si="18"/>
        <v>0</v>
      </c>
      <c r="Z52" s="72"/>
      <c r="AA52" s="72"/>
      <c r="AB52" s="62">
        <f t="shared" si="39"/>
        <v>0</v>
      </c>
      <c r="AC52" s="15"/>
      <c r="AD52" s="15"/>
      <c r="AE52" s="15">
        <f t="shared" si="35"/>
        <v>0</v>
      </c>
      <c r="AF52" s="72"/>
      <c r="AG52" s="72"/>
      <c r="AH52" s="62">
        <f t="shared" si="5"/>
        <v>0</v>
      </c>
      <c r="AI52" s="15">
        <v>0</v>
      </c>
      <c r="AJ52" s="15">
        <v>52.75</v>
      </c>
      <c r="AK52" s="135">
        <f t="shared" si="34"/>
        <v>52.75</v>
      </c>
      <c r="AL52" s="72">
        <v>0</v>
      </c>
      <c r="AM52" s="72">
        <v>1155.5</v>
      </c>
      <c r="AN52" s="62">
        <f t="shared" si="42"/>
        <v>1155.5</v>
      </c>
      <c r="AO52" s="15"/>
      <c r="AP52" s="15"/>
      <c r="AQ52" s="43">
        <f t="shared" si="43"/>
        <v>0</v>
      </c>
      <c r="AR52" s="72">
        <v>0</v>
      </c>
      <c r="AS52" s="72">
        <v>10.56</v>
      </c>
      <c r="AT52" s="62">
        <f t="shared" si="29"/>
        <v>10.56</v>
      </c>
      <c r="AU52" s="15"/>
      <c r="AV52" s="15"/>
      <c r="AW52" s="95">
        <f t="shared" si="31"/>
        <v>0</v>
      </c>
      <c r="AX52" s="101"/>
      <c r="AY52" s="61">
        <v>227.92000000000002</v>
      </c>
      <c r="AZ52" s="102">
        <f t="shared" si="24"/>
        <v>227.92000000000002</v>
      </c>
      <c r="BA52" s="97"/>
      <c r="BB52" s="43"/>
      <c r="BC52" s="43">
        <f t="shared" si="23"/>
        <v>0</v>
      </c>
      <c r="BD52" s="61"/>
      <c r="BE52" s="61"/>
      <c r="BF52" s="61">
        <f t="shared" si="21"/>
        <v>0</v>
      </c>
      <c r="BG52" s="43"/>
      <c r="BH52" s="43"/>
      <c r="BI52" s="43">
        <f t="shared" si="51"/>
        <v>0</v>
      </c>
      <c r="BJ52" s="103">
        <f t="shared" si="49"/>
        <v>332.5</v>
      </c>
      <c r="BK52" s="103">
        <f t="shared" si="50"/>
        <v>1693.29</v>
      </c>
      <c r="BL52" s="103">
        <f t="shared" si="46"/>
        <v>2025.79</v>
      </c>
      <c r="BN52" s="34"/>
      <c r="BO52" s="34"/>
      <c r="BP52" s="34"/>
      <c r="BQ52" s="34"/>
    </row>
    <row r="53" spans="1:69" x14ac:dyDescent="0.2">
      <c r="A53" s="13">
        <v>48</v>
      </c>
      <c r="B53" s="72">
        <v>392.5</v>
      </c>
      <c r="C53" s="72">
        <v>160</v>
      </c>
      <c r="D53" s="62">
        <f t="shared" si="47"/>
        <v>552.5</v>
      </c>
      <c r="E53" s="15"/>
      <c r="F53" s="15"/>
      <c r="G53" s="43">
        <f>E53+F53</f>
        <v>0</v>
      </c>
      <c r="H53" s="72"/>
      <c r="I53" s="72"/>
      <c r="J53" s="62">
        <f t="shared" si="1"/>
        <v>0</v>
      </c>
      <c r="K53" s="15"/>
      <c r="L53" s="15"/>
      <c r="M53" s="43">
        <f t="shared" si="16"/>
        <v>0</v>
      </c>
      <c r="N53" s="72">
        <v>0</v>
      </c>
      <c r="O53" s="72">
        <v>115.54</v>
      </c>
      <c r="P53" s="62">
        <f>N53+O53</f>
        <v>115.54</v>
      </c>
      <c r="Q53" s="15"/>
      <c r="R53" s="15"/>
      <c r="S53" s="43">
        <f t="shared" si="17"/>
        <v>0</v>
      </c>
      <c r="T53" s="72"/>
      <c r="U53" s="72"/>
      <c r="V53" s="62">
        <f t="shared" si="3"/>
        <v>0</v>
      </c>
      <c r="W53" s="15"/>
      <c r="X53" s="15"/>
      <c r="Y53" s="43">
        <f t="shared" si="18"/>
        <v>0</v>
      </c>
      <c r="Z53" s="72"/>
      <c r="AA53" s="72"/>
      <c r="AB53" s="62">
        <f t="shared" si="39"/>
        <v>0</v>
      </c>
      <c r="AC53" s="15"/>
      <c r="AD53" s="15"/>
      <c r="AE53" s="15">
        <f t="shared" si="35"/>
        <v>0</v>
      </c>
      <c r="AF53" s="72"/>
      <c r="AG53" s="72"/>
      <c r="AH53" s="62">
        <f t="shared" si="5"/>
        <v>0</v>
      </c>
      <c r="AI53" s="15"/>
      <c r="AJ53" s="15"/>
      <c r="AK53" s="135">
        <f t="shared" si="34"/>
        <v>0</v>
      </c>
      <c r="AL53" s="72">
        <v>0</v>
      </c>
      <c r="AM53" s="72">
        <v>1225.75</v>
      </c>
      <c r="AN53" s="62">
        <f t="shared" si="42"/>
        <v>1225.75</v>
      </c>
      <c r="AO53" s="15"/>
      <c r="AP53" s="15"/>
      <c r="AQ53" s="43">
        <f t="shared" si="43"/>
        <v>0</v>
      </c>
      <c r="AR53" s="72">
        <v>0</v>
      </c>
      <c r="AS53" s="72">
        <v>13.2</v>
      </c>
      <c r="AT53" s="62">
        <f t="shared" si="29"/>
        <v>13.2</v>
      </c>
      <c r="AU53" s="15"/>
      <c r="AV53" s="15"/>
      <c r="AW53" s="95">
        <f t="shared" si="31"/>
        <v>0</v>
      </c>
      <c r="AX53" s="101"/>
      <c r="AY53" s="61">
        <v>240.24</v>
      </c>
      <c r="AZ53" s="102">
        <f t="shared" si="24"/>
        <v>240.24</v>
      </c>
      <c r="BA53" s="97"/>
      <c r="BB53" s="43"/>
      <c r="BC53" s="43">
        <f t="shared" si="23"/>
        <v>0</v>
      </c>
      <c r="BD53" s="61"/>
      <c r="BE53" s="61"/>
      <c r="BF53" s="61">
        <f t="shared" si="21"/>
        <v>0</v>
      </c>
      <c r="BG53" s="43"/>
      <c r="BH53" s="43"/>
      <c r="BI53" s="43">
        <f t="shared" si="51"/>
        <v>0</v>
      </c>
      <c r="BJ53" s="103">
        <f t="shared" si="49"/>
        <v>392.5</v>
      </c>
      <c r="BK53" s="103">
        <f t="shared" si="50"/>
        <v>1754.73</v>
      </c>
      <c r="BL53" s="103">
        <f t="shared" si="46"/>
        <v>2147.23</v>
      </c>
      <c r="BN53" s="34"/>
      <c r="BO53" s="34"/>
      <c r="BP53" s="34"/>
      <c r="BQ53" s="34"/>
    </row>
    <row r="54" spans="1:69" x14ac:dyDescent="0.2">
      <c r="A54" s="13">
        <v>49</v>
      </c>
      <c r="B54" s="72">
        <v>337.5</v>
      </c>
      <c r="C54" s="72">
        <v>160</v>
      </c>
      <c r="D54" s="62">
        <f t="shared" si="47"/>
        <v>497.5</v>
      </c>
      <c r="E54" s="15"/>
      <c r="F54" s="15"/>
      <c r="G54" s="43">
        <f t="shared" si="48"/>
        <v>0</v>
      </c>
      <c r="H54" s="72"/>
      <c r="I54" s="72"/>
      <c r="J54" s="62">
        <f t="shared" si="1"/>
        <v>0</v>
      </c>
      <c r="K54" s="15"/>
      <c r="L54" s="15"/>
      <c r="M54" s="43">
        <f t="shared" si="16"/>
        <v>0</v>
      </c>
      <c r="N54" s="72">
        <v>0</v>
      </c>
      <c r="O54" s="72">
        <v>194</v>
      </c>
      <c r="P54" s="62">
        <f>N54+O54</f>
        <v>194</v>
      </c>
      <c r="Q54" s="15"/>
      <c r="R54" s="15"/>
      <c r="S54" s="43">
        <f t="shared" si="17"/>
        <v>0</v>
      </c>
      <c r="T54" s="72"/>
      <c r="U54" s="72"/>
      <c r="V54" s="62">
        <f t="shared" si="3"/>
        <v>0</v>
      </c>
      <c r="W54" s="15"/>
      <c r="X54" s="15"/>
      <c r="Y54" s="43">
        <f t="shared" si="18"/>
        <v>0</v>
      </c>
      <c r="Z54" s="72"/>
      <c r="AA54" s="72"/>
      <c r="AB54" s="62">
        <f t="shared" si="39"/>
        <v>0</v>
      </c>
      <c r="AC54" s="15"/>
      <c r="AD54" s="15"/>
      <c r="AE54" s="15">
        <f t="shared" si="35"/>
        <v>0</v>
      </c>
      <c r="AF54" s="72"/>
      <c r="AG54" s="72"/>
      <c r="AH54" s="62">
        <f t="shared" si="5"/>
        <v>0</v>
      </c>
      <c r="AI54" s="15"/>
      <c r="AJ54" s="15"/>
      <c r="AK54" s="135">
        <f t="shared" si="34"/>
        <v>0</v>
      </c>
      <c r="AL54" s="72">
        <v>0</v>
      </c>
      <c r="AM54" s="72">
        <v>852.75</v>
      </c>
      <c r="AN54" s="62">
        <f t="shared" si="42"/>
        <v>852.75</v>
      </c>
      <c r="AO54" s="15"/>
      <c r="AP54" s="15"/>
      <c r="AQ54" s="43">
        <f t="shared" si="43"/>
        <v>0</v>
      </c>
      <c r="AR54" s="72">
        <v>0</v>
      </c>
      <c r="AS54" s="72">
        <v>0</v>
      </c>
      <c r="AT54" s="62">
        <f t="shared" si="29"/>
        <v>0</v>
      </c>
      <c r="AU54" s="15"/>
      <c r="AV54" s="15"/>
      <c r="AW54" s="95">
        <f t="shared" ref="AW54:AW55" si="53">AU55+AV55</f>
        <v>0</v>
      </c>
      <c r="AX54" s="101"/>
      <c r="AY54" s="61">
        <v>246.4</v>
      </c>
      <c r="AZ54" s="102">
        <f t="shared" si="24"/>
        <v>246.4</v>
      </c>
      <c r="BA54" s="97"/>
      <c r="BB54" s="43"/>
      <c r="BC54" s="43">
        <f t="shared" si="23"/>
        <v>0</v>
      </c>
      <c r="BD54" s="61"/>
      <c r="BE54" s="61"/>
      <c r="BF54" s="61">
        <f t="shared" si="21"/>
        <v>0</v>
      </c>
      <c r="BG54" s="43"/>
      <c r="BH54" s="43"/>
      <c r="BI54" s="43">
        <f t="shared" si="51"/>
        <v>0</v>
      </c>
      <c r="BJ54" s="103">
        <f t="shared" si="49"/>
        <v>337.5</v>
      </c>
      <c r="BK54" s="103">
        <f t="shared" si="50"/>
        <v>1453.15</v>
      </c>
      <c r="BL54" s="103">
        <f t="shared" si="46"/>
        <v>1790.65</v>
      </c>
    </row>
    <row r="55" spans="1:69" x14ac:dyDescent="0.2">
      <c r="A55" s="13">
        <v>50</v>
      </c>
      <c r="B55" s="72">
        <v>246.25</v>
      </c>
      <c r="C55" s="72">
        <v>222.5</v>
      </c>
      <c r="D55" s="62">
        <f t="shared" si="47"/>
        <v>468.75</v>
      </c>
      <c r="E55" s="15"/>
      <c r="F55" s="15"/>
      <c r="G55" s="43">
        <f t="shared" si="48"/>
        <v>0</v>
      </c>
      <c r="H55" s="72"/>
      <c r="I55" s="72"/>
      <c r="J55" s="62">
        <f t="shared" si="1"/>
        <v>0</v>
      </c>
      <c r="K55" s="15"/>
      <c r="L55" s="15"/>
      <c r="M55" s="43">
        <f t="shared" si="16"/>
        <v>0</v>
      </c>
      <c r="N55" s="72">
        <v>0</v>
      </c>
      <c r="O55" s="72">
        <v>198.57</v>
      </c>
      <c r="P55" s="62">
        <f>N55+O55</f>
        <v>198.57</v>
      </c>
      <c r="Q55" s="15"/>
      <c r="R55" s="15"/>
      <c r="S55" s="43">
        <f t="shared" si="17"/>
        <v>0</v>
      </c>
      <c r="T55" s="72"/>
      <c r="U55" s="72"/>
      <c r="V55" s="62">
        <f t="shared" si="3"/>
        <v>0</v>
      </c>
      <c r="W55" s="15"/>
      <c r="X55" s="15"/>
      <c r="Y55" s="43">
        <f t="shared" si="18"/>
        <v>0</v>
      </c>
      <c r="Z55" s="72"/>
      <c r="AA55" s="72"/>
      <c r="AB55" s="62">
        <f t="shared" si="39"/>
        <v>0</v>
      </c>
      <c r="AC55" s="15"/>
      <c r="AD55" s="15"/>
      <c r="AE55" s="15">
        <f t="shared" si="35"/>
        <v>0</v>
      </c>
      <c r="AF55" s="72"/>
      <c r="AG55" s="72"/>
      <c r="AH55" s="62">
        <f t="shared" si="5"/>
        <v>0</v>
      </c>
      <c r="AI55" s="15"/>
      <c r="AJ55" s="15"/>
      <c r="AK55" s="135">
        <f t="shared" si="34"/>
        <v>0</v>
      </c>
      <c r="AL55" s="72">
        <v>0</v>
      </c>
      <c r="AM55" s="72">
        <v>787</v>
      </c>
      <c r="AN55" s="62">
        <f t="shared" si="42"/>
        <v>787</v>
      </c>
      <c r="AO55" s="15"/>
      <c r="AP55" s="15"/>
      <c r="AQ55" s="43">
        <f t="shared" si="43"/>
        <v>0</v>
      </c>
      <c r="AR55" s="72">
        <v>0</v>
      </c>
      <c r="AS55" s="72">
        <v>10.56</v>
      </c>
      <c r="AT55" s="62">
        <f t="shared" si="29"/>
        <v>10.56</v>
      </c>
      <c r="AU55" s="15"/>
      <c r="AV55" s="15"/>
      <c r="AW55" s="95">
        <f t="shared" si="53"/>
        <v>0</v>
      </c>
      <c r="AX55" s="101"/>
      <c r="AY55" s="61">
        <v>240.24</v>
      </c>
      <c r="AZ55" s="102">
        <f t="shared" si="24"/>
        <v>240.24</v>
      </c>
      <c r="BA55" s="97"/>
      <c r="BB55" s="43"/>
      <c r="BC55" s="43">
        <f t="shared" si="23"/>
        <v>0</v>
      </c>
      <c r="BD55" s="61"/>
      <c r="BE55" s="61"/>
      <c r="BF55" s="61">
        <f t="shared" si="21"/>
        <v>0</v>
      </c>
      <c r="BG55" s="43"/>
      <c r="BH55" s="43"/>
      <c r="BI55" s="43">
        <f t="shared" si="51"/>
        <v>0</v>
      </c>
      <c r="BJ55" s="103">
        <f t="shared" si="49"/>
        <v>246.25</v>
      </c>
      <c r="BK55" s="103">
        <f t="shared" si="50"/>
        <v>1458.87</v>
      </c>
      <c r="BL55" s="103">
        <f t="shared" si="46"/>
        <v>1705.12</v>
      </c>
    </row>
    <row r="56" spans="1:69" x14ac:dyDescent="0.2">
      <c r="A56" s="13">
        <v>51</v>
      </c>
      <c r="B56" s="72">
        <v>261.25</v>
      </c>
      <c r="C56" s="72">
        <v>222.5</v>
      </c>
      <c r="D56" s="62">
        <f t="shared" si="47"/>
        <v>483.75</v>
      </c>
      <c r="E56" s="15"/>
      <c r="F56" s="15"/>
      <c r="G56" s="43">
        <f t="shared" si="48"/>
        <v>0</v>
      </c>
      <c r="H56" s="72"/>
      <c r="I56" s="72"/>
      <c r="J56" s="62">
        <f t="shared" si="1"/>
        <v>0</v>
      </c>
      <c r="K56" s="15"/>
      <c r="L56" s="15"/>
      <c r="M56" s="43">
        <f t="shared" si="16"/>
        <v>0</v>
      </c>
      <c r="N56" s="72">
        <v>0</v>
      </c>
      <c r="O56" s="72">
        <v>183.79</v>
      </c>
      <c r="P56" s="62">
        <f t="shared" si="26"/>
        <v>183.79</v>
      </c>
      <c r="Q56" s="15"/>
      <c r="R56" s="15"/>
      <c r="S56" s="43">
        <f t="shared" si="17"/>
        <v>0</v>
      </c>
      <c r="T56" s="72"/>
      <c r="U56" s="72"/>
      <c r="V56" s="62">
        <f t="shared" si="3"/>
        <v>0</v>
      </c>
      <c r="W56" s="15"/>
      <c r="X56" s="15"/>
      <c r="Y56" s="43">
        <f t="shared" si="18"/>
        <v>0</v>
      </c>
      <c r="Z56" s="72"/>
      <c r="AA56" s="72"/>
      <c r="AB56" s="62">
        <f t="shared" si="39"/>
        <v>0</v>
      </c>
      <c r="AC56" s="15"/>
      <c r="AD56" s="15"/>
      <c r="AE56" s="15">
        <f t="shared" si="35"/>
        <v>0</v>
      </c>
      <c r="AF56" s="72"/>
      <c r="AG56" s="72"/>
      <c r="AH56" s="62">
        <f t="shared" si="5"/>
        <v>0</v>
      </c>
      <c r="AI56" s="15"/>
      <c r="AJ56" s="15"/>
      <c r="AK56" s="135">
        <f t="shared" si="34"/>
        <v>0</v>
      </c>
      <c r="AL56" s="72">
        <v>0</v>
      </c>
      <c r="AM56" s="72">
        <v>1049.5</v>
      </c>
      <c r="AN56" s="62">
        <f t="shared" si="42"/>
        <v>1049.5</v>
      </c>
      <c r="AO56" s="15"/>
      <c r="AP56" s="15"/>
      <c r="AQ56" s="43">
        <f t="shared" si="43"/>
        <v>0</v>
      </c>
      <c r="AR56" s="72">
        <v>0</v>
      </c>
      <c r="AS56" s="72">
        <v>0</v>
      </c>
      <c r="AT56" s="62">
        <f t="shared" si="29"/>
        <v>0</v>
      </c>
      <c r="AU56" s="15"/>
      <c r="AV56" s="15"/>
      <c r="AW56" s="95"/>
      <c r="AX56" s="101"/>
      <c r="AY56" s="61">
        <v>234.08</v>
      </c>
      <c r="AZ56" s="102">
        <f t="shared" si="24"/>
        <v>234.08</v>
      </c>
      <c r="BA56" s="97"/>
      <c r="BB56" s="43"/>
      <c r="BC56" s="43">
        <f t="shared" si="23"/>
        <v>0</v>
      </c>
      <c r="BD56" s="61"/>
      <c r="BE56" s="61"/>
      <c r="BF56" s="61">
        <f t="shared" si="21"/>
        <v>0</v>
      </c>
      <c r="BG56" s="43"/>
      <c r="BH56" s="43"/>
      <c r="BI56" s="43">
        <f t="shared" si="51"/>
        <v>0</v>
      </c>
      <c r="BJ56" s="103">
        <f t="shared" si="49"/>
        <v>261.25</v>
      </c>
      <c r="BK56" s="103">
        <f t="shared" si="50"/>
        <v>1689.87</v>
      </c>
      <c r="BL56" s="103">
        <f t="shared" si="46"/>
        <v>1951.12</v>
      </c>
    </row>
    <row r="57" spans="1:69" x14ac:dyDescent="0.2">
      <c r="A57" s="13">
        <v>52</v>
      </c>
      <c r="B57" s="72">
        <v>261.25</v>
      </c>
      <c r="C57" s="72">
        <v>270</v>
      </c>
      <c r="D57" s="62">
        <f t="shared" si="47"/>
        <v>531.25</v>
      </c>
      <c r="E57" s="15"/>
      <c r="F57" s="15"/>
      <c r="G57" s="43">
        <f t="shared" si="48"/>
        <v>0</v>
      </c>
      <c r="H57" s="72"/>
      <c r="I57" s="72"/>
      <c r="J57" s="62">
        <f t="shared" si="1"/>
        <v>0</v>
      </c>
      <c r="K57" s="15"/>
      <c r="L57" s="15"/>
      <c r="M57" s="43">
        <f t="shared" si="16"/>
        <v>0</v>
      </c>
      <c r="N57" s="72">
        <v>0</v>
      </c>
      <c r="O57" s="72">
        <v>117.62</v>
      </c>
      <c r="P57" s="62">
        <f t="shared" si="26"/>
        <v>117.62</v>
      </c>
      <c r="Q57" s="15"/>
      <c r="R57" s="15"/>
      <c r="S57" s="43">
        <f t="shared" si="17"/>
        <v>0</v>
      </c>
      <c r="T57" s="72"/>
      <c r="U57" s="72"/>
      <c r="V57" s="62">
        <f t="shared" si="3"/>
        <v>0</v>
      </c>
      <c r="W57" s="15"/>
      <c r="X57" s="15"/>
      <c r="Y57" s="43">
        <f t="shared" si="18"/>
        <v>0</v>
      </c>
      <c r="Z57" s="72"/>
      <c r="AA57" s="72"/>
      <c r="AB57" s="62">
        <f t="shared" si="39"/>
        <v>0</v>
      </c>
      <c r="AC57" s="15"/>
      <c r="AD57" s="15"/>
      <c r="AE57" s="15">
        <f t="shared" si="35"/>
        <v>0</v>
      </c>
      <c r="AF57" s="72"/>
      <c r="AG57" s="72"/>
      <c r="AH57" s="62">
        <f t="shared" si="5"/>
        <v>0</v>
      </c>
      <c r="AI57" s="15"/>
      <c r="AJ57" s="15"/>
      <c r="AK57" s="135">
        <f t="shared" si="34"/>
        <v>0</v>
      </c>
      <c r="AL57" s="72">
        <v>0</v>
      </c>
      <c r="AM57" s="72">
        <v>858.75</v>
      </c>
      <c r="AN57" s="62">
        <f t="shared" si="42"/>
        <v>858.75</v>
      </c>
      <c r="AO57" s="15"/>
      <c r="AP57" s="15"/>
      <c r="AQ57" s="43">
        <f t="shared" si="43"/>
        <v>0</v>
      </c>
      <c r="AR57" s="72"/>
      <c r="AS57" s="72"/>
      <c r="AT57" s="62">
        <f t="shared" si="29"/>
        <v>0</v>
      </c>
      <c r="AU57" s="15"/>
      <c r="AV57" s="15"/>
      <c r="AW57" s="95"/>
      <c r="AX57" s="101"/>
      <c r="AY57" s="61">
        <v>227.92000000000002</v>
      </c>
      <c r="AZ57" s="102">
        <f t="shared" si="24"/>
        <v>227.92000000000002</v>
      </c>
      <c r="BA57" s="97"/>
      <c r="BB57" s="43"/>
      <c r="BC57" s="43">
        <f t="shared" si="23"/>
        <v>0</v>
      </c>
      <c r="BD57" s="61"/>
      <c r="BE57" s="61"/>
      <c r="BF57" s="61">
        <f t="shared" si="21"/>
        <v>0</v>
      </c>
      <c r="BG57" s="43"/>
      <c r="BH57" s="43"/>
      <c r="BI57" s="43">
        <f t="shared" si="51"/>
        <v>0</v>
      </c>
      <c r="BJ57" s="103">
        <f t="shared" si="49"/>
        <v>261.25</v>
      </c>
      <c r="BK57" s="103">
        <f t="shared" si="50"/>
        <v>1474.29</v>
      </c>
      <c r="BL57" s="103">
        <f t="shared" si="46"/>
        <v>1735.54</v>
      </c>
    </row>
    <row r="58" spans="1:69" x14ac:dyDescent="0.2">
      <c r="A58" s="17"/>
      <c r="B58" s="63">
        <f t="shared" ref="B58:AH58" si="54">SUM(B6:B57)</f>
        <v>7948.1254533058691</v>
      </c>
      <c r="C58" s="63">
        <f t="shared" si="54"/>
        <v>5972.5182487918619</v>
      </c>
      <c r="D58" s="63">
        <f t="shared" si="54"/>
        <v>13920.643702097734</v>
      </c>
      <c r="E58" s="166">
        <f t="shared" si="54"/>
        <v>4970</v>
      </c>
      <c r="F58" s="166">
        <f t="shared" si="54"/>
        <v>6843.75</v>
      </c>
      <c r="G58" s="166">
        <f t="shared" si="54"/>
        <v>11813.75</v>
      </c>
      <c r="H58" s="63">
        <f t="shared" si="54"/>
        <v>1241.375</v>
      </c>
      <c r="I58" s="63">
        <f t="shared" si="54"/>
        <v>13476.055</v>
      </c>
      <c r="J58" s="63">
        <f t="shared" si="54"/>
        <v>14717.43</v>
      </c>
      <c r="K58" s="166">
        <f t="shared" si="54"/>
        <v>941.13</v>
      </c>
      <c r="L58" s="166">
        <f t="shared" si="54"/>
        <v>8053</v>
      </c>
      <c r="M58" s="166">
        <f t="shared" si="54"/>
        <v>8994.1299999999992</v>
      </c>
      <c r="N58" s="63">
        <f t="shared" si="54"/>
        <v>0</v>
      </c>
      <c r="O58" s="63">
        <f t="shared" si="54"/>
        <v>4652.3549999999996</v>
      </c>
      <c r="P58" s="63">
        <f t="shared" si="54"/>
        <v>4652.3549999999996</v>
      </c>
      <c r="Q58" s="166">
        <f t="shared" si="54"/>
        <v>0</v>
      </c>
      <c r="R58" s="166">
        <f t="shared" si="54"/>
        <v>8242.8364499999971</v>
      </c>
      <c r="S58" s="166">
        <f t="shared" si="54"/>
        <v>8242.8364499999971</v>
      </c>
      <c r="T58" s="63">
        <f t="shared" si="54"/>
        <v>0</v>
      </c>
      <c r="U58" s="63">
        <f t="shared" si="54"/>
        <v>7595</v>
      </c>
      <c r="V58" s="63">
        <f t="shared" si="54"/>
        <v>7595</v>
      </c>
      <c r="W58" s="166">
        <f t="shared" si="54"/>
        <v>0</v>
      </c>
      <c r="X58" s="166">
        <f t="shared" si="54"/>
        <v>0</v>
      </c>
      <c r="Y58" s="166">
        <f t="shared" si="54"/>
        <v>0</v>
      </c>
      <c r="Z58" s="63">
        <f t="shared" si="54"/>
        <v>0</v>
      </c>
      <c r="AA58" s="63">
        <f t="shared" si="54"/>
        <v>0</v>
      </c>
      <c r="AB58" s="63">
        <f t="shared" si="54"/>
        <v>0</v>
      </c>
      <c r="AC58" s="166">
        <f t="shared" si="54"/>
        <v>0</v>
      </c>
      <c r="AD58" s="166">
        <f t="shared" si="54"/>
        <v>0</v>
      </c>
      <c r="AE58" s="166">
        <f t="shared" si="54"/>
        <v>0</v>
      </c>
      <c r="AF58" s="63">
        <f t="shared" si="54"/>
        <v>3493.6325000000002</v>
      </c>
      <c r="AG58" s="63">
        <f t="shared" si="54"/>
        <v>45938.312760129025</v>
      </c>
      <c r="AH58" s="63">
        <f t="shared" si="54"/>
        <v>49431.945260129032</v>
      </c>
      <c r="AI58" s="166">
        <v>16.896000000000001</v>
      </c>
      <c r="AJ58" s="166">
        <f t="shared" ref="AJ58:BL58" si="55">SUM(AJ6:AJ57)</f>
        <v>40764.434913043486</v>
      </c>
      <c r="AK58" s="166">
        <f t="shared" si="55"/>
        <v>45172.684913043478</v>
      </c>
      <c r="AL58" s="63">
        <f t="shared" si="55"/>
        <v>0</v>
      </c>
      <c r="AM58" s="63">
        <f t="shared" si="55"/>
        <v>24239.305999999997</v>
      </c>
      <c r="AN58" s="63">
        <f t="shared" si="55"/>
        <v>24239.305999999997</v>
      </c>
      <c r="AO58" s="166">
        <f t="shared" si="55"/>
        <v>0</v>
      </c>
      <c r="AP58" s="166">
        <f t="shared" si="55"/>
        <v>17274.054000000004</v>
      </c>
      <c r="AQ58" s="166">
        <f t="shared" si="55"/>
        <v>17274.054000000004</v>
      </c>
      <c r="AR58" s="63">
        <f t="shared" si="55"/>
        <v>5814.3360000000011</v>
      </c>
      <c r="AS58" s="63">
        <f t="shared" si="55"/>
        <v>9949.6320000000014</v>
      </c>
      <c r="AT58" s="63">
        <f>SUM(AT11:AT57)</f>
        <v>15763.967999999997</v>
      </c>
      <c r="AU58" s="166">
        <f t="shared" si="55"/>
        <v>5280.1470000000027</v>
      </c>
      <c r="AV58" s="166">
        <f t="shared" si="55"/>
        <v>8145.1210000000001</v>
      </c>
      <c r="AW58" s="166">
        <f t="shared" si="55"/>
        <v>13425.268</v>
      </c>
      <c r="AX58" s="63">
        <f t="shared" si="55"/>
        <v>0</v>
      </c>
      <c r="AY58" s="63">
        <f t="shared" si="55"/>
        <v>6025.3532499999992</v>
      </c>
      <c r="AZ58" s="63">
        <f t="shared" si="55"/>
        <v>6025.3532499999992</v>
      </c>
      <c r="BA58" s="166">
        <f t="shared" si="55"/>
        <v>0</v>
      </c>
      <c r="BB58" s="166">
        <f t="shared" si="55"/>
        <v>8897</v>
      </c>
      <c r="BC58" s="166">
        <f t="shared" si="55"/>
        <v>8897</v>
      </c>
      <c r="BD58" s="63">
        <f t="shared" si="55"/>
        <v>0</v>
      </c>
      <c r="BE58" s="63">
        <f t="shared" si="55"/>
        <v>1330.56</v>
      </c>
      <c r="BF58" s="63">
        <f t="shared" si="55"/>
        <v>1330.56</v>
      </c>
      <c r="BG58" s="166">
        <f t="shared" si="55"/>
        <v>0</v>
      </c>
      <c r="BH58" s="166">
        <f t="shared" si="55"/>
        <v>0</v>
      </c>
      <c r="BI58" s="166">
        <f t="shared" si="55"/>
        <v>0</v>
      </c>
      <c r="BJ58" s="63">
        <f t="shared" si="55"/>
        <v>18497.468953305863</v>
      </c>
      <c r="BK58" s="63">
        <f t="shared" si="55"/>
        <v>117848.53225892085</v>
      </c>
      <c r="BL58" s="63">
        <f t="shared" si="55"/>
        <v>136346.00121222678</v>
      </c>
    </row>
    <row r="60" spans="1:69" x14ac:dyDescent="0.2">
      <c r="B60" s="87"/>
      <c r="AR60" s="132"/>
    </row>
    <row r="61" spans="1:69" x14ac:dyDescent="0.2">
      <c r="B61" s="88"/>
    </row>
    <row r="62" spans="1:69" x14ac:dyDescent="0.2">
      <c r="B62" s="88"/>
      <c r="AP62" s="74"/>
    </row>
    <row r="63" spans="1:69" x14ac:dyDescent="0.2">
      <c r="B63" s="90"/>
      <c r="AP63" s="74"/>
    </row>
    <row r="64" spans="1:69" x14ac:dyDescent="0.2">
      <c r="B64" s="90"/>
    </row>
    <row r="65" spans="2:2" x14ac:dyDescent="0.2">
      <c r="B65" s="90"/>
    </row>
  </sheetData>
  <mergeCells count="11">
    <mergeCell ref="B3:D3"/>
    <mergeCell ref="H3:J3"/>
    <mergeCell ref="N3:P3"/>
    <mergeCell ref="T3:V3"/>
    <mergeCell ref="BJ3:BL3"/>
    <mergeCell ref="Z3:AB3"/>
    <mergeCell ref="AF3:AH3"/>
    <mergeCell ref="AL3:AN3"/>
    <mergeCell ref="AR3:AT3"/>
    <mergeCell ref="BD3:BF3"/>
    <mergeCell ref="BG3:BI3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EADE2-8E5D-40F7-84AE-0F9F721D194C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P19" sqref="P19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R17" sqref="R17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R16"/>
  <sheetViews>
    <sheetView workbookViewId="0">
      <selection activeCell="R10" sqref="R10"/>
    </sheetView>
  </sheetViews>
  <sheetFormatPr defaultRowHeight="12.75" x14ac:dyDescent="0.2"/>
  <sheetData>
    <row r="16" spans="18:18" x14ac:dyDescent="0.2">
      <c r="R16" s="25" t="s">
        <v>15</v>
      </c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92"/>
  <sheetViews>
    <sheetView topLeftCell="A4" workbookViewId="0">
      <pane xSplit="1" ySplit="5" topLeftCell="B9" activePane="bottomRight" state="frozen"/>
      <selection activeCell="A4" sqref="A4"/>
      <selection pane="topRight" activeCell="B4" sqref="B4"/>
      <selection pane="bottomLeft" activeCell="A7" sqref="A7"/>
      <selection pane="bottomRight" activeCell="AJ14" sqref="AJ14"/>
    </sheetView>
  </sheetViews>
  <sheetFormatPr defaultRowHeight="12.75" x14ac:dyDescent="0.2"/>
  <cols>
    <col min="1" max="1" width="7.85546875" customWidth="1"/>
    <col min="2" max="24" width="5.28515625" customWidth="1"/>
    <col min="25" max="25" width="7.140625" customWidth="1"/>
    <col min="26" max="32" width="5.28515625" customWidth="1"/>
    <col min="33" max="34" width="6.140625" customWidth="1"/>
  </cols>
  <sheetData>
    <row r="1" spans="1:36" x14ac:dyDescent="0.2">
      <c r="F1" s="39" t="s">
        <v>19</v>
      </c>
    </row>
    <row r="3" spans="1:36" x14ac:dyDescent="0.2">
      <c r="A3" s="191"/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  <c r="AG3" s="191"/>
      <c r="AH3" s="191"/>
    </row>
    <row r="4" spans="1:36" x14ac:dyDescent="0.2">
      <c r="B4" s="73"/>
      <c r="C4" s="73"/>
      <c r="D4" s="73"/>
      <c r="E4" s="73"/>
      <c r="F4" s="75" t="s">
        <v>69</v>
      </c>
      <c r="G4" s="73"/>
      <c r="H4" s="73"/>
      <c r="I4" s="73"/>
      <c r="J4" s="7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6" ht="13.5" thickBo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6" ht="13.5" customHeight="1" thickBot="1" x14ac:dyDescent="0.25">
      <c r="A6" s="1"/>
      <c r="B6" s="192" t="s">
        <v>0</v>
      </c>
      <c r="C6" s="193"/>
      <c r="D6" s="194"/>
      <c r="E6" s="192" t="s">
        <v>1</v>
      </c>
      <c r="F6" s="193"/>
      <c r="G6" s="194"/>
      <c r="H6" s="192" t="s">
        <v>2</v>
      </c>
      <c r="I6" s="193"/>
      <c r="J6" s="194"/>
      <c r="K6" s="192" t="s">
        <v>3</v>
      </c>
      <c r="L6" s="193"/>
      <c r="M6" s="194"/>
      <c r="N6" s="192" t="s">
        <v>4</v>
      </c>
      <c r="O6" s="193"/>
      <c r="P6" s="194"/>
      <c r="Q6" s="192" t="s">
        <v>5</v>
      </c>
      <c r="R6" s="193"/>
      <c r="S6" s="194"/>
      <c r="T6" s="192" t="s">
        <v>6</v>
      </c>
      <c r="U6" s="193"/>
      <c r="V6" s="194"/>
      <c r="W6" s="192" t="s">
        <v>7</v>
      </c>
      <c r="X6" s="193"/>
      <c r="Y6" s="194"/>
      <c r="Z6" s="110"/>
      <c r="AA6" s="37" t="s">
        <v>49</v>
      </c>
      <c r="AB6" s="38"/>
      <c r="AC6" s="110"/>
      <c r="AD6" s="37" t="s">
        <v>42</v>
      </c>
      <c r="AE6" s="38"/>
      <c r="AF6" s="192" t="s">
        <v>8</v>
      </c>
      <c r="AG6" s="193"/>
      <c r="AH6" s="194"/>
    </row>
    <row r="7" spans="1:36" x14ac:dyDescent="0.2">
      <c r="A7" s="2" t="s">
        <v>20</v>
      </c>
      <c r="B7" s="44" t="s">
        <v>10</v>
      </c>
      <c r="C7" s="45" t="s">
        <v>11</v>
      </c>
      <c r="D7" s="46" t="s">
        <v>8</v>
      </c>
      <c r="E7" s="44" t="s">
        <v>10</v>
      </c>
      <c r="F7" s="45" t="s">
        <v>11</v>
      </c>
      <c r="G7" s="46" t="s">
        <v>8</v>
      </c>
      <c r="H7" s="44" t="s">
        <v>10</v>
      </c>
      <c r="I7" s="45" t="s">
        <v>11</v>
      </c>
      <c r="J7" s="46" t="s">
        <v>8</v>
      </c>
      <c r="K7" s="44" t="s">
        <v>10</v>
      </c>
      <c r="L7" s="45" t="s">
        <v>11</v>
      </c>
      <c r="M7" s="46" t="s">
        <v>8</v>
      </c>
      <c r="N7" s="44" t="s">
        <v>10</v>
      </c>
      <c r="O7" s="45" t="s">
        <v>11</v>
      </c>
      <c r="P7" s="46" t="s">
        <v>8</v>
      </c>
      <c r="Q7" s="44" t="s">
        <v>10</v>
      </c>
      <c r="R7" s="45" t="s">
        <v>11</v>
      </c>
      <c r="S7" s="46" t="s">
        <v>8</v>
      </c>
      <c r="T7" s="44" t="s">
        <v>10</v>
      </c>
      <c r="U7" s="45" t="s">
        <v>11</v>
      </c>
      <c r="V7" s="46" t="s">
        <v>8</v>
      </c>
      <c r="W7" s="44" t="s">
        <v>10</v>
      </c>
      <c r="X7" s="45" t="s">
        <v>11</v>
      </c>
      <c r="Y7" s="46" t="s">
        <v>8</v>
      </c>
      <c r="Z7" s="44" t="s">
        <v>10</v>
      </c>
      <c r="AA7" s="45" t="s">
        <v>11</v>
      </c>
      <c r="AB7" s="46" t="s">
        <v>8</v>
      </c>
      <c r="AC7" s="113" t="s">
        <v>10</v>
      </c>
      <c r="AD7" s="93" t="s">
        <v>11</v>
      </c>
      <c r="AE7" s="114" t="s">
        <v>8</v>
      </c>
      <c r="AF7" s="44" t="s">
        <v>10</v>
      </c>
      <c r="AG7" s="45" t="s">
        <v>11</v>
      </c>
      <c r="AH7" s="46" t="s">
        <v>8</v>
      </c>
    </row>
    <row r="8" spans="1:36" ht="13.5" thickBot="1" x14ac:dyDescent="0.25">
      <c r="A8" s="41" t="s">
        <v>21</v>
      </c>
      <c r="B8" s="47"/>
      <c r="C8" s="48"/>
      <c r="D8" s="49"/>
      <c r="E8" s="50"/>
      <c r="F8" s="156"/>
      <c r="G8" s="52"/>
      <c r="H8" s="50"/>
      <c r="I8" s="51"/>
      <c r="J8" s="52"/>
      <c r="K8" s="152"/>
      <c r="L8" s="51"/>
      <c r="M8" s="52"/>
      <c r="N8" s="50"/>
      <c r="O8" s="51"/>
      <c r="P8" s="52"/>
      <c r="Q8" s="50"/>
      <c r="R8" s="51"/>
      <c r="S8" s="52"/>
      <c r="T8" s="50"/>
      <c r="U8" s="51"/>
      <c r="V8" s="52"/>
      <c r="W8" s="50"/>
      <c r="X8" s="51"/>
      <c r="Y8" s="52"/>
      <c r="Z8" s="115"/>
      <c r="AA8" s="54"/>
      <c r="AB8" s="116"/>
      <c r="AC8" s="115"/>
      <c r="AD8" s="54"/>
      <c r="AE8" s="116"/>
      <c r="AF8" s="50"/>
      <c r="AG8" s="51"/>
      <c r="AH8" s="52"/>
    </row>
    <row r="9" spans="1:36" x14ac:dyDescent="0.2">
      <c r="A9" s="83">
        <v>1</v>
      </c>
      <c r="B9" s="181">
        <v>275</v>
      </c>
      <c r="C9" s="179">
        <v>232.5</v>
      </c>
      <c r="D9" s="180">
        <f t="shared" ref="D9:D56" si="0">B9+C9</f>
        <v>507.5</v>
      </c>
      <c r="E9" s="181">
        <v>82.5</v>
      </c>
      <c r="F9" s="179">
        <v>261</v>
      </c>
      <c r="G9" s="180">
        <f t="shared" ref="G9" si="1">SUM(E9:F9)</f>
        <v>343.5</v>
      </c>
      <c r="H9" s="181">
        <v>0</v>
      </c>
      <c r="I9" s="179">
        <v>269.61980000000005</v>
      </c>
      <c r="J9" s="180">
        <f t="shared" ref="J9:J59" si="2">SUM(H9:I9)</f>
        <v>269.61980000000005</v>
      </c>
      <c r="K9" s="139"/>
      <c r="L9" s="70"/>
      <c r="M9" s="137">
        <f t="shared" ref="M9:M60" si="3">K9+L9</f>
        <v>0</v>
      </c>
      <c r="N9" s="136"/>
      <c r="O9" s="42"/>
      <c r="P9" s="137">
        <f t="shared" ref="P9:P40" si="4">N9+O9</f>
        <v>0</v>
      </c>
      <c r="Q9" s="183">
        <v>12.75</v>
      </c>
      <c r="R9" s="184">
        <v>0</v>
      </c>
      <c r="S9" s="142">
        <f t="shared" ref="S9:S54" si="5">Q9+R9</f>
        <v>12.75</v>
      </c>
      <c r="T9" s="181">
        <v>0</v>
      </c>
      <c r="U9" s="179">
        <v>941.45675000000006</v>
      </c>
      <c r="V9" s="180">
        <f t="shared" ref="V9:V58" si="6">T9+U9</f>
        <v>941.45675000000006</v>
      </c>
      <c r="W9" s="140"/>
      <c r="X9" s="69"/>
      <c r="Y9" s="137">
        <f t="shared" ref="Y9:Y57" si="7">SUM(W9:X9)</f>
        <v>0</v>
      </c>
      <c r="Z9" s="143">
        <v>0</v>
      </c>
      <c r="AA9" s="188">
        <v>187.75</v>
      </c>
      <c r="AB9" s="182">
        <f t="shared" ref="AB9:AB60" si="8">SUM(Z9:AA9)</f>
        <v>187.75</v>
      </c>
      <c r="AC9" s="143"/>
      <c r="AD9" s="43"/>
      <c r="AE9" s="137">
        <f t="shared" ref="AE9:AE48" si="9">AC9+AD9</f>
        <v>0</v>
      </c>
      <c r="AF9" s="141">
        <f t="shared" ref="AF9:AF40" si="10">B9+E9+H9+K9+N9+Q9+T9+W9+Z9+AC9</f>
        <v>370.25</v>
      </c>
      <c r="AG9" s="14">
        <f t="shared" ref="AG9:AG40" si="11">C9+F9+I9+L9+O9+R9+U9+X9+AA9+AD9</f>
        <v>1892.3265500000002</v>
      </c>
      <c r="AH9" s="142">
        <f t="shared" ref="AH9:AH60" si="12">AF9+AG9</f>
        <v>2262.5765500000002</v>
      </c>
    </row>
    <row r="10" spans="1:36" x14ac:dyDescent="0.2">
      <c r="A10" s="83">
        <v>2</v>
      </c>
      <c r="B10" s="181">
        <v>267.5</v>
      </c>
      <c r="C10" s="179">
        <v>270</v>
      </c>
      <c r="D10" s="180">
        <f t="shared" ref="D10" si="13">B10+C10</f>
        <v>537.5</v>
      </c>
      <c r="E10" s="181">
        <v>81</v>
      </c>
      <c r="F10" s="179">
        <v>215.25</v>
      </c>
      <c r="G10" s="180">
        <f t="shared" ref="G10:G56" si="14">SUM(E10:F10)</f>
        <v>296.25</v>
      </c>
      <c r="H10" s="181">
        <v>0</v>
      </c>
      <c r="I10" s="179">
        <v>431.76374999999979</v>
      </c>
      <c r="J10" s="180">
        <f t="shared" ref="J10" si="15">SUM(H10:I10)</f>
        <v>431.76374999999979</v>
      </c>
      <c r="K10" s="139"/>
      <c r="L10" s="70"/>
      <c r="M10" s="137">
        <f t="shared" si="3"/>
        <v>0</v>
      </c>
      <c r="N10" s="147"/>
      <c r="O10" s="40"/>
      <c r="P10" s="138">
        <f t="shared" si="4"/>
        <v>0</v>
      </c>
      <c r="Q10" s="183">
        <v>31.75</v>
      </c>
      <c r="R10" s="184">
        <v>1.5</v>
      </c>
      <c r="S10" s="182">
        <f t="shared" si="5"/>
        <v>33.25</v>
      </c>
      <c r="T10" s="181">
        <v>0</v>
      </c>
      <c r="U10" s="179">
        <v>945.83849999999984</v>
      </c>
      <c r="V10" s="180">
        <f t="shared" ref="V10:V11" si="16">T10+U10</f>
        <v>945.83849999999984</v>
      </c>
      <c r="W10" s="139"/>
      <c r="X10" s="70"/>
      <c r="Y10" s="137">
        <f t="shared" si="7"/>
        <v>0</v>
      </c>
      <c r="Z10" s="143">
        <v>0</v>
      </c>
      <c r="AA10" s="188">
        <v>217.75</v>
      </c>
      <c r="AB10" s="182">
        <f t="shared" ref="AB10:AB11" si="17">SUM(Z10:AA10)</f>
        <v>217.75</v>
      </c>
      <c r="AC10" s="144"/>
      <c r="AD10" s="15"/>
      <c r="AE10" s="137">
        <f t="shared" si="9"/>
        <v>0</v>
      </c>
      <c r="AF10" s="141">
        <f t="shared" si="10"/>
        <v>380.25</v>
      </c>
      <c r="AG10" s="14">
        <f t="shared" si="11"/>
        <v>2082.1022499999999</v>
      </c>
      <c r="AH10" s="142">
        <f t="shared" si="12"/>
        <v>2462.3522499999999</v>
      </c>
    </row>
    <row r="11" spans="1:36" x14ac:dyDescent="0.2">
      <c r="A11" s="83">
        <v>3</v>
      </c>
      <c r="B11" s="181">
        <v>277.5</v>
      </c>
      <c r="C11" s="179">
        <v>330</v>
      </c>
      <c r="D11" s="180">
        <f t="shared" ref="D11" si="18">B11+C11</f>
        <v>607.5</v>
      </c>
      <c r="E11" s="181">
        <v>74.25</v>
      </c>
      <c r="F11" s="179">
        <v>375</v>
      </c>
      <c r="G11" s="180">
        <f t="shared" si="14"/>
        <v>449.25</v>
      </c>
      <c r="H11" s="181">
        <v>0</v>
      </c>
      <c r="I11" s="179">
        <v>603.94964999999979</v>
      </c>
      <c r="J11" s="180">
        <f t="shared" ref="J11" si="19">SUM(H11:I11)</f>
        <v>603.94964999999979</v>
      </c>
      <c r="K11" s="139"/>
      <c r="L11" s="70"/>
      <c r="M11" s="137">
        <f t="shared" si="3"/>
        <v>0</v>
      </c>
      <c r="N11" s="147"/>
      <c r="O11" s="40"/>
      <c r="P11" s="138">
        <f t="shared" si="4"/>
        <v>0</v>
      </c>
      <c r="Q11" s="183">
        <v>14.5</v>
      </c>
      <c r="R11" s="184">
        <v>0</v>
      </c>
      <c r="S11" s="182">
        <f t="shared" si="5"/>
        <v>14.5</v>
      </c>
      <c r="T11" s="181">
        <v>0</v>
      </c>
      <c r="U11" s="179">
        <v>763.31374999999991</v>
      </c>
      <c r="V11" s="180">
        <f t="shared" si="16"/>
        <v>763.31374999999991</v>
      </c>
      <c r="W11" s="139"/>
      <c r="X11" s="70"/>
      <c r="Y11" s="137">
        <f t="shared" si="7"/>
        <v>0</v>
      </c>
      <c r="Z11" s="143">
        <v>0</v>
      </c>
      <c r="AA11" s="188">
        <v>108.25</v>
      </c>
      <c r="AB11" s="182">
        <f t="shared" si="17"/>
        <v>108.25</v>
      </c>
      <c r="AC11" s="144"/>
      <c r="AD11" s="15"/>
      <c r="AE11" s="137">
        <f t="shared" si="9"/>
        <v>0</v>
      </c>
      <c r="AF11" s="141">
        <f t="shared" si="10"/>
        <v>366.25</v>
      </c>
      <c r="AG11" s="14">
        <f t="shared" si="11"/>
        <v>2180.5133999999998</v>
      </c>
      <c r="AH11" s="142">
        <f t="shared" si="12"/>
        <v>2546.7633999999998</v>
      </c>
    </row>
    <row r="12" spans="1:36" x14ac:dyDescent="0.2">
      <c r="A12" s="83">
        <v>4</v>
      </c>
      <c r="B12" s="181">
        <v>336.25</v>
      </c>
      <c r="C12" s="179">
        <v>491.25</v>
      </c>
      <c r="D12" s="180">
        <f t="shared" ref="D12" si="20">B12+C12</f>
        <v>827.5</v>
      </c>
      <c r="E12" s="181">
        <v>136.5</v>
      </c>
      <c r="F12" s="179">
        <v>442.5</v>
      </c>
      <c r="G12" s="180">
        <f t="shared" si="14"/>
        <v>579</v>
      </c>
      <c r="H12" s="181">
        <v>0</v>
      </c>
      <c r="I12" s="179">
        <v>326.78609999999998</v>
      </c>
      <c r="J12" s="180">
        <f t="shared" ref="J12" si="21">SUM(H12:I12)</f>
        <v>326.78609999999998</v>
      </c>
      <c r="K12" s="139"/>
      <c r="L12" s="70"/>
      <c r="M12" s="137">
        <f t="shared" si="3"/>
        <v>0</v>
      </c>
      <c r="N12" s="147"/>
      <c r="O12" s="40"/>
      <c r="P12" s="138">
        <f t="shared" si="4"/>
        <v>0</v>
      </c>
      <c r="Q12" s="183">
        <v>0</v>
      </c>
      <c r="R12" s="185">
        <v>0</v>
      </c>
      <c r="S12" s="182">
        <f t="shared" si="5"/>
        <v>0</v>
      </c>
      <c r="T12" s="181">
        <v>0</v>
      </c>
      <c r="U12" s="179">
        <v>908.75349999999992</v>
      </c>
      <c r="V12" s="180">
        <f t="shared" ref="V12" si="22">T12+U12</f>
        <v>908.75349999999992</v>
      </c>
      <c r="W12" s="139"/>
      <c r="X12" s="70"/>
      <c r="Y12" s="137">
        <f t="shared" si="7"/>
        <v>0</v>
      </c>
      <c r="Z12" s="143">
        <v>0</v>
      </c>
      <c r="AA12" s="188">
        <v>102.25</v>
      </c>
      <c r="AB12" s="182">
        <f t="shared" si="8"/>
        <v>102.25</v>
      </c>
      <c r="AC12" s="144"/>
      <c r="AD12" s="15"/>
      <c r="AE12" s="137">
        <f t="shared" si="9"/>
        <v>0</v>
      </c>
      <c r="AF12" s="141">
        <f t="shared" si="10"/>
        <v>472.75</v>
      </c>
      <c r="AG12" s="14">
        <f t="shared" si="11"/>
        <v>2271.5396000000001</v>
      </c>
      <c r="AH12" s="142">
        <f t="shared" si="12"/>
        <v>2744.2896000000001</v>
      </c>
    </row>
    <row r="13" spans="1:36" x14ac:dyDescent="0.2">
      <c r="A13" s="83">
        <v>5</v>
      </c>
      <c r="B13" s="181">
        <v>382.5</v>
      </c>
      <c r="C13" s="179">
        <v>405</v>
      </c>
      <c r="D13" s="180">
        <f t="shared" ref="D13" si="23">B13+C13</f>
        <v>787.5</v>
      </c>
      <c r="E13" s="181">
        <v>123.75</v>
      </c>
      <c r="F13" s="179">
        <v>529.5</v>
      </c>
      <c r="G13" s="180">
        <f t="shared" si="14"/>
        <v>653.25</v>
      </c>
      <c r="H13" s="181">
        <v>0</v>
      </c>
      <c r="I13" s="179">
        <v>315.70659999999998</v>
      </c>
      <c r="J13" s="180">
        <f t="shared" ref="J13" si="24">SUM(H13:I13)</f>
        <v>315.70659999999998</v>
      </c>
      <c r="K13" s="139"/>
      <c r="L13" s="70"/>
      <c r="M13" s="137">
        <f t="shared" si="3"/>
        <v>0</v>
      </c>
      <c r="N13" s="147"/>
      <c r="O13" s="40"/>
      <c r="P13" s="138">
        <f t="shared" si="4"/>
        <v>0</v>
      </c>
      <c r="Q13" s="186">
        <v>26.5</v>
      </c>
      <c r="R13" s="179">
        <v>5.28</v>
      </c>
      <c r="S13" s="187">
        <f t="shared" si="5"/>
        <v>31.78</v>
      </c>
      <c r="T13" s="181">
        <v>0</v>
      </c>
      <c r="U13" s="179">
        <v>677.62225000000001</v>
      </c>
      <c r="V13" s="180">
        <f t="shared" ref="V13" si="25">T13+U13</f>
        <v>677.62225000000001</v>
      </c>
      <c r="W13" s="139"/>
      <c r="X13" s="70"/>
      <c r="Y13" s="137">
        <f t="shared" si="7"/>
        <v>0</v>
      </c>
      <c r="Z13" s="143">
        <v>0</v>
      </c>
      <c r="AA13" s="188">
        <v>215.75</v>
      </c>
      <c r="AB13" s="182">
        <f t="shared" si="8"/>
        <v>215.75</v>
      </c>
      <c r="AC13" s="144"/>
      <c r="AD13" s="15"/>
      <c r="AE13" s="137">
        <f t="shared" si="9"/>
        <v>0</v>
      </c>
      <c r="AF13" s="141">
        <f t="shared" si="10"/>
        <v>532.75</v>
      </c>
      <c r="AG13" s="14">
        <f t="shared" si="11"/>
        <v>2148.8588500000001</v>
      </c>
      <c r="AH13" s="142">
        <f t="shared" si="12"/>
        <v>2681.6088500000001</v>
      </c>
      <c r="AJ13" s="76">
        <f>SUM(D9:D26)</f>
        <v>10915</v>
      </c>
    </row>
    <row r="14" spans="1:36" x14ac:dyDescent="0.2">
      <c r="A14" s="83">
        <v>6</v>
      </c>
      <c r="B14" s="181">
        <v>345</v>
      </c>
      <c r="C14" s="179">
        <v>460</v>
      </c>
      <c r="D14" s="180">
        <f t="shared" ref="D14" si="26">B14+C14</f>
        <v>805</v>
      </c>
      <c r="E14" s="181">
        <v>65.25</v>
      </c>
      <c r="F14" s="179">
        <v>358.5</v>
      </c>
      <c r="G14" s="180">
        <f t="shared" si="14"/>
        <v>423.75</v>
      </c>
      <c r="H14" s="181">
        <v>0</v>
      </c>
      <c r="I14" s="179">
        <v>344.46759999999989</v>
      </c>
      <c r="J14" s="180">
        <f t="shared" ref="J14" si="27">SUM(H14:I14)</f>
        <v>344.46759999999989</v>
      </c>
      <c r="K14" s="139"/>
      <c r="L14" s="70"/>
      <c r="M14" s="137">
        <f t="shared" si="3"/>
        <v>0</v>
      </c>
      <c r="N14" s="147"/>
      <c r="O14" s="40"/>
      <c r="P14" s="138">
        <f t="shared" si="4"/>
        <v>0</v>
      </c>
      <c r="Q14" s="186">
        <v>31.75</v>
      </c>
      <c r="R14" s="179">
        <v>0</v>
      </c>
      <c r="S14" s="187">
        <f t="shared" si="5"/>
        <v>31.75</v>
      </c>
      <c r="T14" s="181">
        <v>0</v>
      </c>
      <c r="U14" s="179">
        <v>765.55549999999994</v>
      </c>
      <c r="V14" s="180">
        <f t="shared" ref="V14" si="28">T14+U14</f>
        <v>765.55549999999994</v>
      </c>
      <c r="W14" s="139"/>
      <c r="X14" s="70"/>
      <c r="Y14" s="137">
        <f t="shared" si="7"/>
        <v>0</v>
      </c>
      <c r="Z14" s="143">
        <v>0</v>
      </c>
      <c r="AA14" s="188">
        <v>243.25</v>
      </c>
      <c r="AB14" s="182">
        <f t="shared" si="8"/>
        <v>243.25</v>
      </c>
      <c r="AC14" s="144"/>
      <c r="AD14" s="15"/>
      <c r="AE14" s="137">
        <f t="shared" si="9"/>
        <v>0</v>
      </c>
      <c r="AF14" s="141">
        <f t="shared" si="10"/>
        <v>442</v>
      </c>
      <c r="AG14" s="14">
        <f t="shared" si="11"/>
        <v>2171.7730999999999</v>
      </c>
      <c r="AH14" s="142">
        <f t="shared" si="12"/>
        <v>2613.7730999999999</v>
      </c>
    </row>
    <row r="15" spans="1:36" x14ac:dyDescent="0.2">
      <c r="A15" s="83">
        <v>7</v>
      </c>
      <c r="B15" s="181">
        <v>440</v>
      </c>
      <c r="C15" s="179">
        <v>482.5</v>
      </c>
      <c r="D15" s="180">
        <f t="shared" ref="D15:D16" si="29">B15+C15</f>
        <v>922.5</v>
      </c>
      <c r="E15" s="181">
        <v>32.25</v>
      </c>
      <c r="F15" s="179">
        <v>345.75</v>
      </c>
      <c r="G15" s="180">
        <f t="shared" si="14"/>
        <v>378</v>
      </c>
      <c r="H15" s="181">
        <v>0</v>
      </c>
      <c r="I15" s="179">
        <v>355.32879999999983</v>
      </c>
      <c r="J15" s="180">
        <f t="shared" ref="J15" si="30">SUM(H15:I15)</f>
        <v>355.32879999999983</v>
      </c>
      <c r="K15" s="139"/>
      <c r="L15" s="70"/>
      <c r="M15" s="137">
        <f t="shared" si="3"/>
        <v>0</v>
      </c>
      <c r="N15" s="139"/>
      <c r="O15" s="70"/>
      <c r="P15" s="138">
        <f t="shared" si="4"/>
        <v>0</v>
      </c>
      <c r="Q15" s="186">
        <v>42.25</v>
      </c>
      <c r="R15" s="179">
        <v>10.56</v>
      </c>
      <c r="S15" s="187">
        <f t="shared" si="5"/>
        <v>52.81</v>
      </c>
      <c r="T15" s="181">
        <v>0</v>
      </c>
      <c r="U15" s="179">
        <v>751.94575000000009</v>
      </c>
      <c r="V15" s="180">
        <f t="shared" ref="V15:V16" si="31">T15+U15</f>
        <v>751.94575000000009</v>
      </c>
      <c r="W15" s="139"/>
      <c r="X15" s="70"/>
      <c r="Y15" s="137">
        <f t="shared" si="7"/>
        <v>0</v>
      </c>
      <c r="Z15" s="139">
        <v>0</v>
      </c>
      <c r="AA15" s="189">
        <v>283.5</v>
      </c>
      <c r="AB15" s="182">
        <f t="shared" si="8"/>
        <v>283.5</v>
      </c>
      <c r="AC15" s="144"/>
      <c r="AD15" s="15"/>
      <c r="AE15" s="137">
        <f t="shared" si="9"/>
        <v>0</v>
      </c>
      <c r="AF15" s="141">
        <f t="shared" si="10"/>
        <v>514.5</v>
      </c>
      <c r="AG15" s="14">
        <f t="shared" si="11"/>
        <v>2229.5845499999996</v>
      </c>
      <c r="AH15" s="142">
        <f t="shared" si="12"/>
        <v>2744.0845499999996</v>
      </c>
    </row>
    <row r="16" spans="1:36" x14ac:dyDescent="0.2">
      <c r="A16" s="83">
        <v>8</v>
      </c>
      <c r="B16" s="181">
        <v>547.5</v>
      </c>
      <c r="C16" s="179">
        <v>290</v>
      </c>
      <c r="D16" s="180">
        <f t="shared" si="29"/>
        <v>837.5</v>
      </c>
      <c r="E16" s="181">
        <v>21.75</v>
      </c>
      <c r="F16" s="179">
        <v>481.5</v>
      </c>
      <c r="G16" s="180">
        <f t="shared" si="14"/>
        <v>503.25</v>
      </c>
      <c r="H16" s="181">
        <v>0</v>
      </c>
      <c r="I16" s="179">
        <v>287.48009999999988</v>
      </c>
      <c r="J16" s="180">
        <f t="shared" ref="J16" si="32">SUM(H16:I16)</f>
        <v>287.48009999999988</v>
      </c>
      <c r="K16" s="139"/>
      <c r="L16" s="70"/>
      <c r="M16" s="137">
        <f t="shared" si="3"/>
        <v>0</v>
      </c>
      <c r="N16" s="139"/>
      <c r="O16" s="70"/>
      <c r="P16" s="138">
        <f t="shared" si="4"/>
        <v>0</v>
      </c>
      <c r="Q16" s="186">
        <v>68.75</v>
      </c>
      <c r="R16" s="179">
        <v>15.84</v>
      </c>
      <c r="S16" s="187">
        <f t="shared" si="5"/>
        <v>84.59</v>
      </c>
      <c r="T16" s="181">
        <v>0</v>
      </c>
      <c r="U16" s="179">
        <v>615.73250000000007</v>
      </c>
      <c r="V16" s="180">
        <f t="shared" si="31"/>
        <v>615.73250000000007</v>
      </c>
      <c r="W16" s="139"/>
      <c r="X16" s="70"/>
      <c r="Y16" s="137">
        <f t="shared" si="7"/>
        <v>0</v>
      </c>
      <c r="Z16" s="139">
        <v>0</v>
      </c>
      <c r="AA16" s="189">
        <v>271.25</v>
      </c>
      <c r="AB16" s="182">
        <f t="shared" si="8"/>
        <v>271.25</v>
      </c>
      <c r="AC16" s="144"/>
      <c r="AD16" s="15"/>
      <c r="AE16" s="137">
        <f t="shared" si="9"/>
        <v>0</v>
      </c>
      <c r="AF16" s="141">
        <f t="shared" si="10"/>
        <v>638</v>
      </c>
      <c r="AG16" s="14">
        <f t="shared" si="11"/>
        <v>1961.8025999999998</v>
      </c>
      <c r="AH16" s="142">
        <f t="shared" si="12"/>
        <v>2599.8026</v>
      </c>
    </row>
    <row r="17" spans="1:34" x14ac:dyDescent="0.2">
      <c r="A17" s="83">
        <v>9</v>
      </c>
      <c r="B17" s="181">
        <v>245</v>
      </c>
      <c r="C17" s="179">
        <v>510</v>
      </c>
      <c r="D17" s="180">
        <f t="shared" ref="D17:D18" si="33">B17+C17</f>
        <v>755</v>
      </c>
      <c r="E17" s="181">
        <v>10.5</v>
      </c>
      <c r="F17" s="179">
        <v>515.25</v>
      </c>
      <c r="G17" s="180">
        <f t="shared" si="14"/>
        <v>525.75</v>
      </c>
      <c r="H17" s="181">
        <v>0</v>
      </c>
      <c r="I17" s="179">
        <v>440.68399999999963</v>
      </c>
      <c r="J17" s="180">
        <f t="shared" ref="J17" si="34">SUM(H17:I17)</f>
        <v>440.68399999999963</v>
      </c>
      <c r="K17" s="139"/>
      <c r="L17" s="70"/>
      <c r="M17" s="137">
        <f t="shared" si="3"/>
        <v>0</v>
      </c>
      <c r="N17" s="139"/>
      <c r="O17" s="70"/>
      <c r="P17" s="138">
        <f t="shared" si="4"/>
        <v>0</v>
      </c>
      <c r="Q17" s="186">
        <v>84.75</v>
      </c>
      <c r="R17" s="179">
        <v>15.84</v>
      </c>
      <c r="S17" s="187">
        <f t="shared" si="5"/>
        <v>100.59</v>
      </c>
      <c r="T17" s="181">
        <v>0</v>
      </c>
      <c r="U17" s="179">
        <v>416.15724999999998</v>
      </c>
      <c r="V17" s="180">
        <f t="shared" ref="V17" si="35">T17+U17</f>
        <v>416.15724999999998</v>
      </c>
      <c r="W17" s="139"/>
      <c r="X17" s="70"/>
      <c r="Y17" s="137">
        <f t="shared" si="7"/>
        <v>0</v>
      </c>
      <c r="Z17" s="139">
        <v>0</v>
      </c>
      <c r="AA17" s="189">
        <v>286</v>
      </c>
      <c r="AB17" s="182">
        <f t="shared" si="8"/>
        <v>286</v>
      </c>
      <c r="AC17" s="144"/>
      <c r="AD17" s="15"/>
      <c r="AE17" s="137">
        <f t="shared" si="9"/>
        <v>0</v>
      </c>
      <c r="AF17" s="141">
        <f t="shared" si="10"/>
        <v>340.25</v>
      </c>
      <c r="AG17" s="14">
        <f t="shared" si="11"/>
        <v>2183.9312499999996</v>
      </c>
      <c r="AH17" s="142">
        <f t="shared" si="12"/>
        <v>2524.1812499999996</v>
      </c>
    </row>
    <row r="18" spans="1:34" x14ac:dyDescent="0.2">
      <c r="A18" s="83">
        <v>10</v>
      </c>
      <c r="B18" s="181">
        <v>300</v>
      </c>
      <c r="C18" s="179">
        <v>575</v>
      </c>
      <c r="D18" s="180">
        <f t="shared" si="33"/>
        <v>875</v>
      </c>
      <c r="E18" s="181">
        <v>22.5</v>
      </c>
      <c r="F18" s="179">
        <v>504.75</v>
      </c>
      <c r="G18" s="180">
        <f t="shared" si="14"/>
        <v>527.25</v>
      </c>
      <c r="H18" s="181">
        <v>0</v>
      </c>
      <c r="I18" s="179">
        <v>273.3565999999999</v>
      </c>
      <c r="J18" s="180">
        <f t="shared" ref="J18" si="36">SUM(H18:I18)</f>
        <v>273.3565999999999</v>
      </c>
      <c r="K18" s="139"/>
      <c r="L18" s="70"/>
      <c r="M18" s="137">
        <f t="shared" si="3"/>
        <v>0</v>
      </c>
      <c r="N18" s="139"/>
      <c r="O18" s="70"/>
      <c r="P18" s="138">
        <f t="shared" si="4"/>
        <v>0</v>
      </c>
      <c r="Q18" s="186">
        <v>105.5</v>
      </c>
      <c r="R18" s="179">
        <v>10.56</v>
      </c>
      <c r="S18" s="187">
        <f t="shared" si="5"/>
        <v>116.06</v>
      </c>
      <c r="T18" s="181">
        <v>0</v>
      </c>
      <c r="U18" s="179">
        <v>323.97949999999997</v>
      </c>
      <c r="V18" s="180">
        <f t="shared" ref="V18" si="37">T18+U18</f>
        <v>323.97949999999997</v>
      </c>
      <c r="W18" s="139"/>
      <c r="X18" s="70"/>
      <c r="Y18" s="137">
        <f t="shared" si="7"/>
        <v>0</v>
      </c>
      <c r="Z18" s="139">
        <v>0</v>
      </c>
      <c r="AA18" s="189">
        <v>407.75</v>
      </c>
      <c r="AB18" s="182">
        <f t="shared" si="8"/>
        <v>407.75</v>
      </c>
      <c r="AC18" s="144"/>
      <c r="AD18" s="15"/>
      <c r="AE18" s="137">
        <f t="shared" si="9"/>
        <v>0</v>
      </c>
      <c r="AF18" s="141">
        <f t="shared" si="10"/>
        <v>428</v>
      </c>
      <c r="AG18" s="14">
        <f t="shared" si="11"/>
        <v>2095.3960999999999</v>
      </c>
      <c r="AH18" s="142">
        <f t="shared" si="12"/>
        <v>2523.3960999999999</v>
      </c>
    </row>
    <row r="19" spans="1:34" x14ac:dyDescent="0.2">
      <c r="A19" s="83">
        <v>11</v>
      </c>
      <c r="B19" s="181">
        <v>282.5</v>
      </c>
      <c r="C19" s="179">
        <v>453.75</v>
      </c>
      <c r="D19" s="180">
        <f t="shared" ref="D19:D20" si="38">B19+C19</f>
        <v>736.25</v>
      </c>
      <c r="E19" s="181">
        <v>38.25</v>
      </c>
      <c r="F19" s="179">
        <v>651.75</v>
      </c>
      <c r="G19" s="180">
        <f t="shared" si="14"/>
        <v>690</v>
      </c>
      <c r="H19" s="181">
        <v>0</v>
      </c>
      <c r="I19" s="179">
        <v>420.78939999999989</v>
      </c>
      <c r="J19" s="180">
        <f t="shared" ref="J19" si="39">SUM(H19:I19)</f>
        <v>420.78939999999989</v>
      </c>
      <c r="K19" s="139"/>
      <c r="L19" s="70"/>
      <c r="M19" s="137">
        <f t="shared" si="3"/>
        <v>0</v>
      </c>
      <c r="N19" s="139"/>
      <c r="O19" s="70"/>
      <c r="P19" s="138">
        <f t="shared" si="4"/>
        <v>0</v>
      </c>
      <c r="Q19" s="186">
        <v>105.5</v>
      </c>
      <c r="R19" s="179">
        <v>52.800000000000004</v>
      </c>
      <c r="S19" s="187">
        <f t="shared" si="5"/>
        <v>158.30000000000001</v>
      </c>
      <c r="T19" s="181">
        <v>0</v>
      </c>
      <c r="U19" s="179">
        <v>243.05</v>
      </c>
      <c r="V19" s="180">
        <f t="shared" ref="V19" si="40">T19+U19</f>
        <v>243.05</v>
      </c>
      <c r="W19" s="139">
        <v>0</v>
      </c>
      <c r="X19" s="70">
        <v>0</v>
      </c>
      <c r="Y19" s="137">
        <f t="shared" si="7"/>
        <v>0</v>
      </c>
      <c r="Z19" s="139">
        <v>0</v>
      </c>
      <c r="AA19" s="189">
        <v>410.5</v>
      </c>
      <c r="AB19" s="182">
        <f t="shared" si="8"/>
        <v>410.5</v>
      </c>
      <c r="AC19" s="144"/>
      <c r="AD19" s="15"/>
      <c r="AE19" s="137">
        <f t="shared" si="9"/>
        <v>0</v>
      </c>
      <c r="AF19" s="141">
        <f t="shared" si="10"/>
        <v>426.25</v>
      </c>
      <c r="AG19" s="14">
        <f t="shared" si="11"/>
        <v>2232.6394</v>
      </c>
      <c r="AH19" s="142">
        <f t="shared" si="12"/>
        <v>2658.8894</v>
      </c>
    </row>
    <row r="20" spans="1:34" x14ac:dyDescent="0.2">
      <c r="A20" s="83">
        <v>12</v>
      </c>
      <c r="B20" s="181">
        <v>215</v>
      </c>
      <c r="C20" s="179">
        <v>561.25</v>
      </c>
      <c r="D20" s="180">
        <f t="shared" si="38"/>
        <v>776.25</v>
      </c>
      <c r="E20" s="181">
        <v>44.25</v>
      </c>
      <c r="F20" s="179">
        <v>720</v>
      </c>
      <c r="G20" s="180">
        <f t="shared" si="14"/>
        <v>764.25</v>
      </c>
      <c r="H20" s="181">
        <v>0</v>
      </c>
      <c r="I20" s="179">
        <v>352.45060000000007</v>
      </c>
      <c r="J20" s="180">
        <f t="shared" ref="J20" si="41">SUM(H20:I20)</f>
        <v>352.45060000000007</v>
      </c>
      <c r="K20" s="139">
        <v>33.072000000000003</v>
      </c>
      <c r="L20" s="70">
        <v>62.400000000000006</v>
      </c>
      <c r="M20" s="137">
        <f t="shared" si="3"/>
        <v>95.472000000000008</v>
      </c>
      <c r="N20" s="139"/>
      <c r="O20" s="70"/>
      <c r="P20" s="138">
        <f t="shared" si="4"/>
        <v>0</v>
      </c>
      <c r="Q20" s="186">
        <v>103</v>
      </c>
      <c r="R20" s="179">
        <v>95.04</v>
      </c>
      <c r="S20" s="187">
        <f t="shared" si="5"/>
        <v>198.04000000000002</v>
      </c>
      <c r="T20" s="181">
        <v>0</v>
      </c>
      <c r="U20" s="179">
        <v>171.11550000000003</v>
      </c>
      <c r="V20" s="180">
        <f t="shared" ref="V20" si="42">T20+U20</f>
        <v>171.11550000000003</v>
      </c>
      <c r="W20" s="181">
        <v>31.48</v>
      </c>
      <c r="X20" s="179">
        <v>22.704000000000001</v>
      </c>
      <c r="Y20" s="180">
        <f t="shared" si="7"/>
        <v>54.183999999999997</v>
      </c>
      <c r="Z20" s="144">
        <v>0</v>
      </c>
      <c r="AA20" s="14">
        <v>399</v>
      </c>
      <c r="AB20" s="182">
        <f t="shared" si="8"/>
        <v>399</v>
      </c>
      <c r="AC20" s="144">
        <v>0</v>
      </c>
      <c r="AD20" s="15">
        <v>0</v>
      </c>
      <c r="AE20" s="137">
        <f t="shared" si="9"/>
        <v>0</v>
      </c>
      <c r="AF20" s="141">
        <f t="shared" si="10"/>
        <v>426.80200000000002</v>
      </c>
      <c r="AG20" s="14">
        <f t="shared" si="11"/>
        <v>2383.9601000000002</v>
      </c>
      <c r="AH20" s="142">
        <f t="shared" si="12"/>
        <v>2810.7621000000004</v>
      </c>
    </row>
    <row r="21" spans="1:34" x14ac:dyDescent="0.2">
      <c r="A21" s="83">
        <v>13</v>
      </c>
      <c r="B21" s="181">
        <v>93.75</v>
      </c>
      <c r="C21" s="179">
        <v>566.25</v>
      </c>
      <c r="D21" s="180">
        <f t="shared" ref="D21" si="43">B21+C21</f>
        <v>660</v>
      </c>
      <c r="E21" s="181">
        <v>63</v>
      </c>
      <c r="F21" s="179">
        <v>741</v>
      </c>
      <c r="G21" s="180">
        <f t="shared" si="14"/>
        <v>804</v>
      </c>
      <c r="H21" s="181">
        <v>0</v>
      </c>
      <c r="I21" s="179">
        <v>199.73279999999997</v>
      </c>
      <c r="J21" s="180">
        <f t="shared" ref="J21:J23" si="44">SUM(H21:I21)</f>
        <v>199.73279999999997</v>
      </c>
      <c r="K21" s="139">
        <v>33.072000000000003</v>
      </c>
      <c r="L21" s="70">
        <v>62.400000000000006</v>
      </c>
      <c r="M21" s="137">
        <f t="shared" si="3"/>
        <v>95.472000000000008</v>
      </c>
      <c r="N21" s="139"/>
      <c r="O21" s="70"/>
      <c r="P21" s="138">
        <f t="shared" si="4"/>
        <v>0</v>
      </c>
      <c r="Q21" s="186">
        <v>140</v>
      </c>
      <c r="R21" s="179">
        <v>110.88000000000001</v>
      </c>
      <c r="S21" s="187">
        <f t="shared" si="5"/>
        <v>250.88</v>
      </c>
      <c r="T21" s="181">
        <v>0</v>
      </c>
      <c r="U21" s="179">
        <v>236.74124999999998</v>
      </c>
      <c r="V21" s="180">
        <f t="shared" ref="V21:V22" si="45">T21+U21</f>
        <v>236.74124999999998</v>
      </c>
      <c r="W21" s="181">
        <v>74.992000000000004</v>
      </c>
      <c r="X21" s="179">
        <v>25.36</v>
      </c>
      <c r="Y21" s="180">
        <f t="shared" si="7"/>
        <v>100.352</v>
      </c>
      <c r="Z21" s="144">
        <v>0</v>
      </c>
      <c r="AA21" s="14">
        <v>397.75</v>
      </c>
      <c r="AB21" s="182">
        <f t="shared" si="8"/>
        <v>397.75</v>
      </c>
      <c r="AC21" s="144">
        <v>0</v>
      </c>
      <c r="AD21" s="15">
        <v>5.28</v>
      </c>
      <c r="AE21" s="137">
        <f t="shared" si="9"/>
        <v>5.28</v>
      </c>
      <c r="AF21" s="141">
        <f t="shared" si="10"/>
        <v>404.81400000000002</v>
      </c>
      <c r="AG21" s="14">
        <f t="shared" si="11"/>
        <v>2345.3940500000003</v>
      </c>
      <c r="AH21" s="142">
        <f t="shared" si="12"/>
        <v>2750.2080500000002</v>
      </c>
    </row>
    <row r="22" spans="1:34" x14ac:dyDescent="0.2">
      <c r="A22" s="83">
        <v>14</v>
      </c>
      <c r="B22" s="181">
        <v>56.25</v>
      </c>
      <c r="C22" s="179">
        <v>613.75</v>
      </c>
      <c r="D22" s="180">
        <f t="shared" ref="D22" si="46">B22+C22</f>
        <v>670</v>
      </c>
      <c r="E22" s="181">
        <v>43.5</v>
      </c>
      <c r="F22" s="179">
        <v>892.5</v>
      </c>
      <c r="G22" s="180">
        <f t="shared" si="14"/>
        <v>936</v>
      </c>
      <c r="H22" s="181">
        <v>0</v>
      </c>
      <c r="I22" s="179">
        <v>286.87279999999981</v>
      </c>
      <c r="J22" s="180">
        <f t="shared" si="44"/>
        <v>286.87279999999981</v>
      </c>
      <c r="K22" s="139">
        <v>33.072000000000003</v>
      </c>
      <c r="L22" s="70">
        <v>62.400000000000006</v>
      </c>
      <c r="M22" s="137">
        <f t="shared" si="3"/>
        <v>95.472000000000008</v>
      </c>
      <c r="N22" s="139"/>
      <c r="O22" s="70"/>
      <c r="P22" s="138">
        <f t="shared" si="4"/>
        <v>0</v>
      </c>
      <c r="Q22" s="186">
        <v>153</v>
      </c>
      <c r="R22" s="179">
        <v>279.84000000000003</v>
      </c>
      <c r="S22" s="187">
        <f t="shared" si="5"/>
        <v>432.84000000000003</v>
      </c>
      <c r="T22" s="181">
        <v>0</v>
      </c>
      <c r="U22" s="179">
        <v>153.39999999999998</v>
      </c>
      <c r="V22" s="180">
        <f t="shared" si="45"/>
        <v>153.39999999999998</v>
      </c>
      <c r="W22" s="181">
        <v>140.19999999999999</v>
      </c>
      <c r="X22" s="179">
        <v>118.536</v>
      </c>
      <c r="Y22" s="180">
        <f t="shared" si="7"/>
        <v>258.73599999999999</v>
      </c>
      <c r="Z22" s="144">
        <v>0</v>
      </c>
      <c r="AA22" s="14">
        <v>317.25</v>
      </c>
      <c r="AB22" s="182">
        <f t="shared" si="8"/>
        <v>317.25</v>
      </c>
      <c r="AC22" s="144">
        <v>0</v>
      </c>
      <c r="AD22" s="15">
        <v>58.080000000000005</v>
      </c>
      <c r="AE22" s="137">
        <f t="shared" si="9"/>
        <v>58.080000000000005</v>
      </c>
      <c r="AF22" s="141">
        <f t="shared" si="10"/>
        <v>426.02199999999999</v>
      </c>
      <c r="AG22" s="14">
        <f t="shared" si="11"/>
        <v>2782.6288</v>
      </c>
      <c r="AH22" s="142">
        <f t="shared" si="12"/>
        <v>3208.6507999999999</v>
      </c>
    </row>
    <row r="23" spans="1:34" x14ac:dyDescent="0.2">
      <c r="A23" s="83">
        <v>15</v>
      </c>
      <c r="B23" s="181">
        <v>7.5</v>
      </c>
      <c r="C23" s="179">
        <v>315</v>
      </c>
      <c r="D23" s="180">
        <f t="shared" ref="D23" si="47">B23+C23</f>
        <v>322.5</v>
      </c>
      <c r="E23" s="181">
        <v>75</v>
      </c>
      <c r="F23" s="179">
        <v>462.5</v>
      </c>
      <c r="G23" s="180">
        <f t="shared" ref="G23:G24" si="48">SUM(E23:F23)</f>
        <v>537.5</v>
      </c>
      <c r="H23" s="181">
        <v>0</v>
      </c>
      <c r="I23" s="179">
        <v>347.51679999999982</v>
      </c>
      <c r="J23" s="180">
        <f t="shared" si="44"/>
        <v>347.51679999999982</v>
      </c>
      <c r="K23" s="139">
        <v>41.34</v>
      </c>
      <c r="L23" s="70">
        <v>78</v>
      </c>
      <c r="M23" s="137">
        <f t="shared" si="3"/>
        <v>119.34</v>
      </c>
      <c r="N23" s="139"/>
      <c r="O23" s="70"/>
      <c r="P23" s="138">
        <f t="shared" si="4"/>
        <v>0</v>
      </c>
      <c r="Q23" s="186">
        <v>192.75</v>
      </c>
      <c r="R23" s="179">
        <v>271.92</v>
      </c>
      <c r="S23" s="187">
        <f t="shared" si="5"/>
        <v>464.67</v>
      </c>
      <c r="T23" s="181">
        <v>0</v>
      </c>
      <c r="U23" s="179">
        <v>112.5</v>
      </c>
      <c r="V23" s="180">
        <f t="shared" ref="V23" si="49">T23+U23</f>
        <v>112.5</v>
      </c>
      <c r="W23" s="181">
        <v>262.03100000000001</v>
      </c>
      <c r="X23" s="179">
        <v>164.05199999999999</v>
      </c>
      <c r="Y23" s="180">
        <f t="shared" ref="Y23" si="50">SUM(W23:X23)</f>
        <v>426.08299999999997</v>
      </c>
      <c r="Z23" s="144">
        <v>0</v>
      </c>
      <c r="AA23" s="14">
        <v>0</v>
      </c>
      <c r="AB23" s="182">
        <f t="shared" si="8"/>
        <v>0</v>
      </c>
      <c r="AC23" s="144">
        <v>0</v>
      </c>
      <c r="AD23" s="15">
        <v>184.8</v>
      </c>
      <c r="AE23" s="137">
        <f t="shared" si="9"/>
        <v>184.8</v>
      </c>
      <c r="AF23" s="141">
        <f t="shared" si="10"/>
        <v>578.62100000000009</v>
      </c>
      <c r="AG23" s="14">
        <f t="shared" si="11"/>
        <v>1936.2887999999998</v>
      </c>
      <c r="AH23" s="142">
        <f t="shared" si="12"/>
        <v>2514.9097999999999</v>
      </c>
    </row>
    <row r="24" spans="1:34" x14ac:dyDescent="0.2">
      <c r="A24" s="83">
        <v>16</v>
      </c>
      <c r="B24" s="181">
        <v>0</v>
      </c>
      <c r="C24" s="179">
        <v>207.5</v>
      </c>
      <c r="D24" s="180">
        <f t="shared" ref="D24" si="51">B24+C24</f>
        <v>207.5</v>
      </c>
      <c r="E24" s="181">
        <v>26.88</v>
      </c>
      <c r="F24" s="179">
        <v>556.25</v>
      </c>
      <c r="G24" s="180">
        <f t="shared" si="48"/>
        <v>583.13</v>
      </c>
      <c r="H24" s="181">
        <v>0</v>
      </c>
      <c r="I24" s="179">
        <v>182.53509999999997</v>
      </c>
      <c r="J24" s="180">
        <f t="shared" ref="J24" si="52">SUM(H24:I24)</f>
        <v>182.53509999999997</v>
      </c>
      <c r="K24" s="139">
        <v>50</v>
      </c>
      <c r="L24" s="70">
        <v>39</v>
      </c>
      <c r="M24" s="137">
        <f t="shared" si="3"/>
        <v>89</v>
      </c>
      <c r="N24" s="139"/>
      <c r="O24" s="70"/>
      <c r="P24" s="138">
        <f t="shared" si="4"/>
        <v>0</v>
      </c>
      <c r="Q24" s="186">
        <v>221.75</v>
      </c>
      <c r="R24" s="179">
        <v>776.95200000000011</v>
      </c>
      <c r="S24" s="187">
        <f t="shared" si="5"/>
        <v>998.70200000000011</v>
      </c>
      <c r="T24" s="181">
        <v>0</v>
      </c>
      <c r="U24" s="179">
        <v>27.52</v>
      </c>
      <c r="V24" s="180">
        <f t="shared" ref="V24" si="53">T24+U24</f>
        <v>27.52</v>
      </c>
      <c r="W24" s="181">
        <v>300.62400000000002</v>
      </c>
      <c r="X24" s="179">
        <v>231.751</v>
      </c>
      <c r="Y24" s="180">
        <f t="shared" ref="Y24" si="54">SUM(W24:X24)</f>
        <v>532.375</v>
      </c>
      <c r="Z24" s="144">
        <v>0</v>
      </c>
      <c r="AA24" s="14">
        <v>267</v>
      </c>
      <c r="AB24" s="182">
        <f t="shared" si="8"/>
        <v>267</v>
      </c>
      <c r="AC24" s="144">
        <v>0</v>
      </c>
      <c r="AD24" s="15">
        <v>211.20000000000002</v>
      </c>
      <c r="AE24" s="137">
        <f t="shared" si="9"/>
        <v>211.20000000000002</v>
      </c>
      <c r="AF24" s="141">
        <f t="shared" si="10"/>
        <v>599.25400000000002</v>
      </c>
      <c r="AG24" s="14">
        <f t="shared" si="11"/>
        <v>2499.7080999999998</v>
      </c>
      <c r="AH24" s="142">
        <f t="shared" si="12"/>
        <v>3098.9620999999997</v>
      </c>
    </row>
    <row r="25" spans="1:34" x14ac:dyDescent="0.2">
      <c r="A25" s="83">
        <v>17</v>
      </c>
      <c r="B25" s="181">
        <v>0</v>
      </c>
      <c r="C25" s="179">
        <v>70</v>
      </c>
      <c r="D25" s="180">
        <f t="shared" ref="D25:D26" si="55">B25+C25</f>
        <v>70</v>
      </c>
      <c r="E25" s="139">
        <v>23.625</v>
      </c>
      <c r="F25" s="70">
        <v>781.125</v>
      </c>
      <c r="G25" s="137">
        <f t="shared" si="14"/>
        <v>804.75</v>
      </c>
      <c r="H25" s="181">
        <v>0</v>
      </c>
      <c r="I25" s="179">
        <v>90.960699999999974</v>
      </c>
      <c r="J25" s="180">
        <f t="shared" ref="J25" si="56">SUM(H25:I25)</f>
        <v>90.960699999999974</v>
      </c>
      <c r="K25" s="139">
        <v>60</v>
      </c>
      <c r="L25" s="70">
        <v>39</v>
      </c>
      <c r="M25" s="137">
        <f t="shared" si="3"/>
        <v>99</v>
      </c>
      <c r="N25" s="139"/>
      <c r="O25" s="70"/>
      <c r="P25" s="138">
        <f t="shared" si="4"/>
        <v>0</v>
      </c>
      <c r="Q25" s="186">
        <v>345.75</v>
      </c>
      <c r="R25" s="179">
        <v>1140.8999999999999</v>
      </c>
      <c r="S25" s="187">
        <f t="shared" ref="S25:S26" si="57">Q25+R25</f>
        <v>1486.6499999999999</v>
      </c>
      <c r="T25" s="181">
        <v>0</v>
      </c>
      <c r="U25" s="179">
        <v>165</v>
      </c>
      <c r="V25" s="180">
        <f t="shared" ref="V25" si="58">T25+U25</f>
        <v>165</v>
      </c>
      <c r="W25" s="181">
        <v>263.63499999999999</v>
      </c>
      <c r="X25" s="179">
        <v>169.40299999999999</v>
      </c>
      <c r="Y25" s="180">
        <f t="shared" si="7"/>
        <v>433.03800000000001</v>
      </c>
      <c r="Z25" s="144">
        <v>0</v>
      </c>
      <c r="AA25" s="14">
        <v>305.5</v>
      </c>
      <c r="AB25" s="182">
        <f t="shared" si="8"/>
        <v>305.5</v>
      </c>
      <c r="AC25" s="144">
        <v>0</v>
      </c>
      <c r="AD25" s="15">
        <v>211.20000000000002</v>
      </c>
      <c r="AE25" s="137">
        <f t="shared" si="9"/>
        <v>211.20000000000002</v>
      </c>
      <c r="AF25" s="141">
        <f t="shared" si="10"/>
        <v>693.01</v>
      </c>
      <c r="AG25" s="14">
        <f t="shared" si="11"/>
        <v>2973.0886999999993</v>
      </c>
      <c r="AH25" s="142">
        <f t="shared" si="12"/>
        <v>3666.0986999999996</v>
      </c>
    </row>
    <row r="26" spans="1:34" x14ac:dyDescent="0.2">
      <c r="A26" s="83">
        <v>18</v>
      </c>
      <c r="B26" s="181">
        <v>0</v>
      </c>
      <c r="C26" s="179">
        <v>10</v>
      </c>
      <c r="D26" s="180">
        <f t="shared" si="55"/>
        <v>10</v>
      </c>
      <c r="E26" s="139">
        <v>1.5</v>
      </c>
      <c r="F26" s="70">
        <v>613.125</v>
      </c>
      <c r="G26" s="137">
        <f t="shared" si="14"/>
        <v>614.625</v>
      </c>
      <c r="H26" s="181">
        <v>0</v>
      </c>
      <c r="I26" s="179">
        <v>32.050800000000002</v>
      </c>
      <c r="J26" s="180">
        <f t="shared" ref="J26" si="59">SUM(H26:I26)</f>
        <v>32.050800000000002</v>
      </c>
      <c r="K26" s="139">
        <v>79.868880000000004</v>
      </c>
      <c r="L26" s="70">
        <v>150.696</v>
      </c>
      <c r="M26" s="137">
        <f t="shared" si="3"/>
        <v>230.56488000000002</v>
      </c>
      <c r="N26" s="139"/>
      <c r="O26" s="79"/>
      <c r="P26" s="138">
        <f t="shared" si="4"/>
        <v>0</v>
      </c>
      <c r="Q26" s="186">
        <v>353.75</v>
      </c>
      <c r="R26" s="179">
        <v>1703.6940000000004</v>
      </c>
      <c r="S26" s="187">
        <f t="shared" si="57"/>
        <v>2057.4440000000004</v>
      </c>
      <c r="T26" s="181">
        <v>0</v>
      </c>
      <c r="U26" s="179">
        <v>49.68</v>
      </c>
      <c r="V26" s="180">
        <f t="shared" ref="V26" si="60">T26+U26</f>
        <v>49.68</v>
      </c>
      <c r="W26" s="181">
        <v>309.32299999999998</v>
      </c>
      <c r="X26" s="179">
        <v>197.14699999999999</v>
      </c>
      <c r="Y26" s="180">
        <f t="shared" si="7"/>
        <v>506.46999999999997</v>
      </c>
      <c r="Z26" s="144">
        <v>0</v>
      </c>
      <c r="AA26" s="14">
        <v>288.75</v>
      </c>
      <c r="AB26" s="182">
        <f t="shared" si="8"/>
        <v>288.75</v>
      </c>
      <c r="AC26" s="144">
        <v>0</v>
      </c>
      <c r="AD26" s="15">
        <v>211.20000000000002</v>
      </c>
      <c r="AE26" s="137">
        <f t="shared" si="9"/>
        <v>211.20000000000002</v>
      </c>
      <c r="AF26" s="141">
        <f t="shared" si="10"/>
        <v>744.44187999999997</v>
      </c>
      <c r="AG26" s="14">
        <f t="shared" si="11"/>
        <v>3256.3427999999999</v>
      </c>
      <c r="AH26" s="142">
        <f t="shared" si="12"/>
        <v>4000.7846799999998</v>
      </c>
    </row>
    <row r="27" spans="1:34" x14ac:dyDescent="0.2">
      <c r="A27" s="83">
        <v>19</v>
      </c>
      <c r="B27" s="177"/>
      <c r="C27" s="15"/>
      <c r="D27" s="137">
        <f t="shared" si="0"/>
        <v>0</v>
      </c>
      <c r="E27" s="139">
        <v>0.375</v>
      </c>
      <c r="F27" s="70">
        <v>175.125</v>
      </c>
      <c r="G27" s="137">
        <f t="shared" si="14"/>
        <v>175.5</v>
      </c>
      <c r="H27" s="181">
        <v>0</v>
      </c>
      <c r="I27" s="179">
        <v>11.048400000000001</v>
      </c>
      <c r="J27" s="180">
        <f t="shared" ref="J27:J28" si="61">SUM(H27:I27)</f>
        <v>11.048400000000001</v>
      </c>
      <c r="K27" s="139">
        <v>108.39348</v>
      </c>
      <c r="L27" s="70">
        <v>107.64</v>
      </c>
      <c r="M27" s="137">
        <f t="shared" si="3"/>
        <v>216.03348</v>
      </c>
      <c r="N27" s="139"/>
      <c r="O27" s="79"/>
      <c r="P27" s="138">
        <f t="shared" si="4"/>
        <v>0</v>
      </c>
      <c r="Q27" s="186">
        <v>316.75</v>
      </c>
      <c r="R27" s="179">
        <v>2084.4120000000007</v>
      </c>
      <c r="S27" s="187">
        <f t="shared" ref="S27:S29" si="62">Q27+R27</f>
        <v>2401.1620000000007</v>
      </c>
      <c r="T27" s="181">
        <v>0</v>
      </c>
      <c r="U27" s="179">
        <v>16.567999999999998</v>
      </c>
      <c r="V27" s="180">
        <f t="shared" si="6"/>
        <v>16.567999999999998</v>
      </c>
      <c r="W27" s="181">
        <v>291.56400000000002</v>
      </c>
      <c r="X27" s="179">
        <v>256.09999999999997</v>
      </c>
      <c r="Y27" s="180">
        <f t="shared" si="7"/>
        <v>547.66399999999999</v>
      </c>
      <c r="Z27" s="144">
        <v>0</v>
      </c>
      <c r="AA27" s="14">
        <v>195.75</v>
      </c>
      <c r="AB27" s="182">
        <f t="shared" si="8"/>
        <v>195.75</v>
      </c>
      <c r="AC27" s="144">
        <v>0</v>
      </c>
      <c r="AD27" s="15">
        <v>211.20000000000002</v>
      </c>
      <c r="AE27" s="137">
        <f t="shared" si="9"/>
        <v>211.20000000000002</v>
      </c>
      <c r="AF27" s="141">
        <f t="shared" si="10"/>
        <v>717.08248000000003</v>
      </c>
      <c r="AG27" s="14">
        <f t="shared" si="11"/>
        <v>3057.8434000000007</v>
      </c>
      <c r="AH27" s="142">
        <f t="shared" si="12"/>
        <v>3774.9258800000007</v>
      </c>
    </row>
    <row r="28" spans="1:34" x14ac:dyDescent="0.2">
      <c r="A28" s="83">
        <v>20</v>
      </c>
      <c r="B28" s="149"/>
      <c r="C28" s="69"/>
      <c r="D28" s="137">
        <f t="shared" si="0"/>
        <v>0</v>
      </c>
      <c r="E28" s="139">
        <v>0</v>
      </c>
      <c r="F28" s="70">
        <v>127.68</v>
      </c>
      <c r="G28" s="137">
        <f t="shared" si="14"/>
        <v>127.68</v>
      </c>
      <c r="H28" s="181">
        <v>0</v>
      </c>
      <c r="I28" s="179">
        <v>16.367999999999999</v>
      </c>
      <c r="J28" s="180">
        <f t="shared" si="61"/>
        <v>16.367999999999999</v>
      </c>
      <c r="K28" s="139">
        <v>119.80331999999999</v>
      </c>
      <c r="L28" s="70">
        <v>86.111999999999995</v>
      </c>
      <c r="M28" s="137">
        <f t="shared" si="3"/>
        <v>205.91531999999998</v>
      </c>
      <c r="N28" s="139"/>
      <c r="O28" s="79"/>
      <c r="P28" s="138">
        <f t="shared" si="4"/>
        <v>0</v>
      </c>
      <c r="Q28" s="186">
        <v>269.25</v>
      </c>
      <c r="R28" s="179">
        <v>2307.36</v>
      </c>
      <c r="S28" s="187">
        <f t="shared" si="62"/>
        <v>2576.61</v>
      </c>
      <c r="T28" s="181">
        <v>0</v>
      </c>
      <c r="U28" s="179">
        <v>16.567999999999998</v>
      </c>
      <c r="V28" s="180">
        <f t="shared" si="6"/>
        <v>16.567999999999998</v>
      </c>
      <c r="W28" s="181">
        <v>265.94299999999998</v>
      </c>
      <c r="X28" s="179">
        <v>440.69400000000002</v>
      </c>
      <c r="Y28" s="180">
        <f t="shared" si="7"/>
        <v>706.63699999999994</v>
      </c>
      <c r="Z28" s="144">
        <v>0</v>
      </c>
      <c r="AA28" s="14">
        <v>195.5</v>
      </c>
      <c r="AB28" s="182">
        <f t="shared" si="8"/>
        <v>195.5</v>
      </c>
      <c r="AC28" s="144">
        <v>0</v>
      </c>
      <c r="AD28" s="15">
        <v>211.20000000000002</v>
      </c>
      <c r="AE28" s="137">
        <f t="shared" si="9"/>
        <v>211.20000000000002</v>
      </c>
      <c r="AF28" s="141">
        <f t="shared" si="10"/>
        <v>654.99631999999997</v>
      </c>
      <c r="AG28" s="14">
        <f t="shared" si="11"/>
        <v>3401.482</v>
      </c>
      <c r="AH28" s="142">
        <f t="shared" si="12"/>
        <v>4056.4783200000002</v>
      </c>
    </row>
    <row r="29" spans="1:34" x14ac:dyDescent="0.2">
      <c r="A29" s="83">
        <v>21</v>
      </c>
      <c r="B29" s="149"/>
      <c r="C29" s="69"/>
      <c r="D29" s="137">
        <f t="shared" si="0"/>
        <v>0</v>
      </c>
      <c r="E29" s="139">
        <v>0</v>
      </c>
      <c r="F29" s="70">
        <v>0</v>
      </c>
      <c r="G29" s="137">
        <f t="shared" si="14"/>
        <v>0</v>
      </c>
      <c r="H29" s="181">
        <v>0</v>
      </c>
      <c r="I29" s="179">
        <v>0</v>
      </c>
      <c r="J29" s="180">
        <f t="shared" ref="J29" si="63">SUM(H29:I29)</f>
        <v>0</v>
      </c>
      <c r="K29" s="139">
        <v>125.50823999999999</v>
      </c>
      <c r="L29" s="70">
        <v>64.584000000000003</v>
      </c>
      <c r="M29" s="137">
        <f t="shared" si="3"/>
        <v>190.09224</v>
      </c>
      <c r="N29" s="139"/>
      <c r="O29" s="79"/>
      <c r="P29" s="138">
        <f t="shared" si="4"/>
        <v>0</v>
      </c>
      <c r="Q29" s="186">
        <v>206</v>
      </c>
      <c r="R29" s="179">
        <v>2075.04</v>
      </c>
      <c r="S29" s="187">
        <f t="shared" si="62"/>
        <v>2281.04</v>
      </c>
      <c r="T29" s="181">
        <v>0</v>
      </c>
      <c r="U29" s="179">
        <v>11</v>
      </c>
      <c r="V29" s="180">
        <f t="shared" ref="V29" si="64">T29+U29</f>
        <v>11</v>
      </c>
      <c r="W29" s="181">
        <v>165.27</v>
      </c>
      <c r="X29" s="179">
        <v>422.05799999999994</v>
      </c>
      <c r="Y29" s="180">
        <f t="shared" si="7"/>
        <v>587.32799999999997</v>
      </c>
      <c r="Z29" s="144">
        <v>0</v>
      </c>
      <c r="AA29" s="14">
        <v>251</v>
      </c>
      <c r="AB29" s="182">
        <v>221.75</v>
      </c>
      <c r="AC29" s="144">
        <v>0</v>
      </c>
      <c r="AD29" s="15">
        <v>184.8</v>
      </c>
      <c r="AE29" s="137">
        <f t="shared" si="9"/>
        <v>184.8</v>
      </c>
      <c r="AF29" s="141">
        <f t="shared" si="10"/>
        <v>496.77823999999998</v>
      </c>
      <c r="AG29" s="14">
        <f t="shared" si="11"/>
        <v>3008.482</v>
      </c>
      <c r="AH29" s="142">
        <f t="shared" si="12"/>
        <v>3505.2602400000001</v>
      </c>
    </row>
    <row r="30" spans="1:34" x14ac:dyDescent="0.2">
      <c r="A30" s="83">
        <v>22</v>
      </c>
      <c r="B30" s="149"/>
      <c r="C30" s="69"/>
      <c r="D30" s="137">
        <f t="shared" si="0"/>
        <v>0</v>
      </c>
      <c r="E30" s="139">
        <v>0</v>
      </c>
      <c r="F30" s="70">
        <v>0</v>
      </c>
      <c r="G30" s="137">
        <f t="shared" si="14"/>
        <v>0</v>
      </c>
      <c r="H30" s="181">
        <v>0</v>
      </c>
      <c r="I30" s="179">
        <v>4.8</v>
      </c>
      <c r="J30" s="180">
        <f t="shared" ref="J30:J31" si="65">SUM(H30:I30)</f>
        <v>4.8</v>
      </c>
      <c r="K30" s="139">
        <v>148.32792000000001</v>
      </c>
      <c r="L30" s="70">
        <v>96.876000000000005</v>
      </c>
      <c r="M30" s="137">
        <f t="shared" si="3"/>
        <v>245.20392000000001</v>
      </c>
      <c r="N30" s="139"/>
      <c r="O30" s="79"/>
      <c r="P30" s="138">
        <f t="shared" si="4"/>
        <v>0</v>
      </c>
      <c r="Q30" s="186">
        <v>116.25</v>
      </c>
      <c r="R30" s="179">
        <v>2415.6</v>
      </c>
      <c r="S30" s="187">
        <f t="shared" ref="S30" si="66">Q30+R30</f>
        <v>2531.85</v>
      </c>
      <c r="T30" s="181">
        <v>0</v>
      </c>
      <c r="U30" s="179">
        <v>0</v>
      </c>
      <c r="V30" s="180">
        <f t="shared" ref="V30" si="67">T30+U30</f>
        <v>0</v>
      </c>
      <c r="W30" s="181">
        <v>222.024</v>
      </c>
      <c r="X30" s="179">
        <v>376.25</v>
      </c>
      <c r="Y30" s="180">
        <f t="shared" si="7"/>
        <v>598.274</v>
      </c>
      <c r="Z30" s="144">
        <v>0</v>
      </c>
      <c r="AA30" s="14">
        <v>216.5</v>
      </c>
      <c r="AB30" s="182">
        <f t="shared" si="8"/>
        <v>216.5</v>
      </c>
      <c r="AC30" s="144">
        <v>0</v>
      </c>
      <c r="AD30" s="15">
        <v>184.8</v>
      </c>
      <c r="AE30" s="137">
        <f t="shared" si="9"/>
        <v>184.8</v>
      </c>
      <c r="AF30" s="141">
        <f t="shared" si="10"/>
        <v>486.60192000000001</v>
      </c>
      <c r="AG30" s="14">
        <f t="shared" si="11"/>
        <v>3294.826</v>
      </c>
      <c r="AH30" s="142">
        <f t="shared" si="12"/>
        <v>3781.4279200000001</v>
      </c>
    </row>
    <row r="31" spans="1:34" x14ac:dyDescent="0.2">
      <c r="A31" s="83">
        <v>23</v>
      </c>
      <c r="B31" s="149"/>
      <c r="C31" s="69"/>
      <c r="D31" s="137">
        <f t="shared" si="0"/>
        <v>0</v>
      </c>
      <c r="E31" s="139"/>
      <c r="F31" s="70"/>
      <c r="G31" s="137">
        <f t="shared" si="14"/>
        <v>0</v>
      </c>
      <c r="H31" s="181">
        <v>0</v>
      </c>
      <c r="I31" s="179">
        <v>0.33500000000000002</v>
      </c>
      <c r="J31" s="180">
        <f t="shared" si="65"/>
        <v>0.33500000000000002</v>
      </c>
      <c r="K31" s="139">
        <v>142.62300000000002</v>
      </c>
      <c r="L31" s="70">
        <v>43.055999999999997</v>
      </c>
      <c r="M31" s="137">
        <f t="shared" si="3"/>
        <v>185.67900000000003</v>
      </c>
      <c r="N31" s="139"/>
      <c r="O31" s="79"/>
      <c r="P31" s="138">
        <f t="shared" si="4"/>
        <v>0</v>
      </c>
      <c r="Q31" s="186">
        <v>132</v>
      </c>
      <c r="R31" s="179">
        <v>2125.2000000000003</v>
      </c>
      <c r="S31" s="187">
        <f t="shared" ref="S31" si="68">Q31+R31</f>
        <v>2257.2000000000003</v>
      </c>
      <c r="T31" s="181">
        <v>0</v>
      </c>
      <c r="U31" s="179">
        <v>0</v>
      </c>
      <c r="V31" s="180">
        <f t="shared" ref="V31" si="69">T31+U31</f>
        <v>0</v>
      </c>
      <c r="W31" s="181">
        <v>256.34399999999999</v>
      </c>
      <c r="X31" s="179">
        <v>469.12200000000001</v>
      </c>
      <c r="Y31" s="180">
        <f t="shared" si="7"/>
        <v>725.46600000000001</v>
      </c>
      <c r="Z31" s="144">
        <v>0</v>
      </c>
      <c r="AA31" s="14">
        <v>169</v>
      </c>
      <c r="AB31" s="182">
        <f t="shared" si="8"/>
        <v>169</v>
      </c>
      <c r="AC31" s="144">
        <v>0</v>
      </c>
      <c r="AD31" s="134">
        <v>184.8</v>
      </c>
      <c r="AE31" s="137">
        <f t="shared" si="9"/>
        <v>184.8</v>
      </c>
      <c r="AF31" s="141">
        <f t="shared" si="10"/>
        <v>530.9670000000001</v>
      </c>
      <c r="AG31" s="14">
        <f t="shared" si="11"/>
        <v>2991.5130000000004</v>
      </c>
      <c r="AH31" s="142">
        <f t="shared" si="12"/>
        <v>3522.4800000000005</v>
      </c>
    </row>
    <row r="32" spans="1:34" x14ac:dyDescent="0.2">
      <c r="A32" s="83">
        <v>24</v>
      </c>
      <c r="B32" s="139"/>
      <c r="C32" s="70"/>
      <c r="D32" s="137">
        <f t="shared" si="0"/>
        <v>0</v>
      </c>
      <c r="E32" s="139"/>
      <c r="F32" s="70"/>
      <c r="G32" s="137">
        <f t="shared" si="14"/>
        <v>0</v>
      </c>
      <c r="H32" s="181">
        <v>0</v>
      </c>
      <c r="I32" s="179">
        <v>0</v>
      </c>
      <c r="J32" s="180">
        <f t="shared" ref="J32" si="70">SUM(H32:I32)</f>
        <v>0</v>
      </c>
      <c r="K32" s="139">
        <v>125.50823999999999</v>
      </c>
      <c r="L32" s="70">
        <v>53.82</v>
      </c>
      <c r="M32" s="137">
        <f t="shared" si="3"/>
        <v>179.32823999999999</v>
      </c>
      <c r="N32" s="139"/>
      <c r="O32" s="79"/>
      <c r="P32" s="138">
        <f t="shared" si="4"/>
        <v>0</v>
      </c>
      <c r="Q32" s="186">
        <v>63.25</v>
      </c>
      <c r="R32" s="179">
        <v>2035.5</v>
      </c>
      <c r="S32" s="187">
        <f t="shared" ref="S32" si="71">Q32+R32</f>
        <v>2098.75</v>
      </c>
      <c r="T32" s="181">
        <v>0</v>
      </c>
      <c r="U32" s="179">
        <v>0</v>
      </c>
      <c r="V32" s="180">
        <f t="shared" ref="V32" si="72">T32+U32</f>
        <v>0</v>
      </c>
      <c r="W32" s="181">
        <v>247.36500000000001</v>
      </c>
      <c r="X32" s="179">
        <v>450.66200000000003</v>
      </c>
      <c r="Y32" s="180">
        <f t="shared" si="7"/>
        <v>698.02700000000004</v>
      </c>
      <c r="Z32" s="144">
        <v>0</v>
      </c>
      <c r="AA32" s="14">
        <v>79</v>
      </c>
      <c r="AB32" s="182">
        <f t="shared" si="8"/>
        <v>79</v>
      </c>
      <c r="AC32" s="144">
        <v>0</v>
      </c>
      <c r="AD32" s="134">
        <v>26.400000000000002</v>
      </c>
      <c r="AE32" s="137">
        <f t="shared" si="9"/>
        <v>26.400000000000002</v>
      </c>
      <c r="AF32" s="141">
        <f t="shared" si="10"/>
        <v>436.12324000000001</v>
      </c>
      <c r="AG32" s="14">
        <f t="shared" si="11"/>
        <v>2645.3820000000001</v>
      </c>
      <c r="AH32" s="142">
        <f t="shared" si="12"/>
        <v>3081.50524</v>
      </c>
    </row>
    <row r="33" spans="1:34" x14ac:dyDescent="0.2">
      <c r="A33" s="83">
        <v>25</v>
      </c>
      <c r="B33" s="139"/>
      <c r="C33" s="70"/>
      <c r="D33" s="137">
        <f t="shared" si="0"/>
        <v>0</v>
      </c>
      <c r="E33" s="140"/>
      <c r="F33" s="69"/>
      <c r="G33" s="137">
        <f t="shared" si="14"/>
        <v>0</v>
      </c>
      <c r="H33" s="181">
        <v>0</v>
      </c>
      <c r="I33" s="179">
        <v>0</v>
      </c>
      <c r="J33" s="180">
        <f t="shared" ref="J33" si="73">SUM(H33:I33)</f>
        <v>0</v>
      </c>
      <c r="K33" s="139">
        <v>136.91808</v>
      </c>
      <c r="L33" s="70">
        <v>129.16800000000001</v>
      </c>
      <c r="M33" s="137">
        <f t="shared" si="3"/>
        <v>266.08608000000004</v>
      </c>
      <c r="N33" s="139"/>
      <c r="O33" s="79"/>
      <c r="P33" s="138">
        <f t="shared" si="4"/>
        <v>0</v>
      </c>
      <c r="Q33" s="186">
        <v>121.5</v>
      </c>
      <c r="R33" s="179">
        <v>1752.96</v>
      </c>
      <c r="S33" s="187">
        <f t="shared" ref="S33" si="74">Q33+R33</f>
        <v>1874.46</v>
      </c>
      <c r="T33" s="139"/>
      <c r="U33" s="70"/>
      <c r="V33" s="137">
        <f t="shared" si="6"/>
        <v>0</v>
      </c>
      <c r="W33" s="181">
        <v>176.352</v>
      </c>
      <c r="X33" s="179">
        <v>424.19200000000001</v>
      </c>
      <c r="Y33" s="180">
        <f t="shared" si="7"/>
        <v>600.54399999999998</v>
      </c>
      <c r="Z33" s="144">
        <v>0</v>
      </c>
      <c r="AA33" s="14">
        <v>187.25</v>
      </c>
      <c r="AB33" s="182">
        <f t="shared" si="8"/>
        <v>187.25</v>
      </c>
      <c r="AC33" s="144">
        <v>0</v>
      </c>
      <c r="AD33" s="134">
        <v>26.400000000000002</v>
      </c>
      <c r="AE33" s="137">
        <f t="shared" si="9"/>
        <v>26.400000000000002</v>
      </c>
      <c r="AF33" s="141">
        <f t="shared" si="10"/>
        <v>434.77008000000001</v>
      </c>
      <c r="AG33" s="14">
        <f t="shared" si="11"/>
        <v>2519.9700000000003</v>
      </c>
      <c r="AH33" s="142">
        <f t="shared" si="12"/>
        <v>2954.7400800000005</v>
      </c>
    </row>
    <row r="34" spans="1:34" x14ac:dyDescent="0.2">
      <c r="A34" s="83">
        <v>26</v>
      </c>
      <c r="B34" s="139"/>
      <c r="C34" s="70"/>
      <c r="D34" s="137">
        <f t="shared" si="0"/>
        <v>0</v>
      </c>
      <c r="E34" s="140"/>
      <c r="F34" s="69"/>
      <c r="G34" s="137">
        <f t="shared" si="14"/>
        <v>0</v>
      </c>
      <c r="H34" s="181">
        <v>0</v>
      </c>
      <c r="I34" s="179">
        <v>4.37</v>
      </c>
      <c r="J34" s="180">
        <f t="shared" si="2"/>
        <v>4.37</v>
      </c>
      <c r="K34" s="139">
        <v>136.91808</v>
      </c>
      <c r="L34" s="70">
        <v>129.16800000000001</v>
      </c>
      <c r="M34" s="137">
        <f t="shared" si="3"/>
        <v>266.08608000000004</v>
      </c>
      <c r="N34" s="139"/>
      <c r="O34" s="79"/>
      <c r="P34" s="138">
        <f t="shared" si="4"/>
        <v>0</v>
      </c>
      <c r="Q34" s="186">
        <v>63.25</v>
      </c>
      <c r="R34" s="179">
        <v>1536.48</v>
      </c>
      <c r="S34" s="187">
        <f t="shared" ref="S34" si="75">Q34+R34</f>
        <v>1599.73</v>
      </c>
      <c r="T34" s="140"/>
      <c r="U34" s="69"/>
      <c r="V34" s="137">
        <f t="shared" si="6"/>
        <v>0</v>
      </c>
      <c r="W34" s="181">
        <v>246.048</v>
      </c>
      <c r="X34" s="179">
        <v>406.786</v>
      </c>
      <c r="Y34" s="180">
        <f t="shared" si="7"/>
        <v>652.83400000000006</v>
      </c>
      <c r="Z34" s="144">
        <v>0</v>
      </c>
      <c r="AA34" s="14">
        <v>252.25</v>
      </c>
      <c r="AB34" s="182">
        <f t="shared" si="8"/>
        <v>252.25</v>
      </c>
      <c r="AC34" s="144">
        <v>0</v>
      </c>
      <c r="AD34" s="134">
        <v>26.400000000000002</v>
      </c>
      <c r="AE34" s="137">
        <f t="shared" si="9"/>
        <v>26.400000000000002</v>
      </c>
      <c r="AF34" s="141">
        <f t="shared" si="10"/>
        <v>446.21608000000003</v>
      </c>
      <c r="AG34" s="14">
        <f t="shared" si="11"/>
        <v>2355.4540000000002</v>
      </c>
      <c r="AH34" s="142">
        <f t="shared" si="12"/>
        <v>2801.6700800000003</v>
      </c>
    </row>
    <row r="35" spans="1:34" x14ac:dyDescent="0.2">
      <c r="A35" s="83">
        <v>27</v>
      </c>
      <c r="B35" s="139"/>
      <c r="C35" s="70"/>
      <c r="D35" s="137">
        <f t="shared" si="0"/>
        <v>0</v>
      </c>
      <c r="E35" s="140"/>
      <c r="F35" s="69"/>
      <c r="G35" s="137">
        <f t="shared" si="14"/>
        <v>0</v>
      </c>
      <c r="H35" s="181">
        <v>0</v>
      </c>
      <c r="I35" s="179">
        <v>0</v>
      </c>
      <c r="J35" s="180">
        <f t="shared" si="2"/>
        <v>0</v>
      </c>
      <c r="K35" s="139">
        <v>119.80331999999999</v>
      </c>
      <c r="L35" s="70">
        <v>150.696</v>
      </c>
      <c r="M35" s="137">
        <f t="shared" si="3"/>
        <v>270.49932000000001</v>
      </c>
      <c r="N35" s="139"/>
      <c r="O35" s="70"/>
      <c r="P35" s="138">
        <f t="shared" si="4"/>
        <v>0</v>
      </c>
      <c r="Q35" s="186">
        <v>52.75</v>
      </c>
      <c r="R35" s="179">
        <v>1502.1002173913043</v>
      </c>
      <c r="S35" s="187">
        <f t="shared" ref="S35" si="76">Q35+R35</f>
        <v>1554.8502173913043</v>
      </c>
      <c r="T35" s="140"/>
      <c r="U35" s="69"/>
      <c r="V35" s="137">
        <f t="shared" si="6"/>
        <v>0</v>
      </c>
      <c r="W35" s="181">
        <v>201.96</v>
      </c>
      <c r="X35" s="179">
        <v>401.23</v>
      </c>
      <c r="Y35" s="180">
        <f t="shared" si="7"/>
        <v>603.19000000000005</v>
      </c>
      <c r="Z35" s="144">
        <v>0</v>
      </c>
      <c r="AA35" s="14">
        <v>432.75</v>
      </c>
      <c r="AB35" s="182">
        <f t="shared" si="8"/>
        <v>432.75</v>
      </c>
      <c r="AC35" s="144">
        <v>0</v>
      </c>
      <c r="AD35" s="134">
        <v>26.400000000000002</v>
      </c>
      <c r="AE35" s="137">
        <f t="shared" si="9"/>
        <v>26.400000000000002</v>
      </c>
      <c r="AF35" s="141">
        <f t="shared" si="10"/>
        <v>374.51332000000002</v>
      </c>
      <c r="AG35" s="14">
        <f t="shared" si="11"/>
        <v>2513.1762173913044</v>
      </c>
      <c r="AH35" s="142">
        <f t="shared" si="12"/>
        <v>2887.6895373913044</v>
      </c>
    </row>
    <row r="36" spans="1:34" x14ac:dyDescent="0.2">
      <c r="A36" s="83">
        <v>28</v>
      </c>
      <c r="B36" s="139"/>
      <c r="C36" s="70"/>
      <c r="D36" s="137">
        <f t="shared" si="0"/>
        <v>0</v>
      </c>
      <c r="E36" s="140"/>
      <c r="F36" s="69"/>
      <c r="G36" s="137">
        <f t="shared" si="14"/>
        <v>0</v>
      </c>
      <c r="H36" s="181">
        <v>0</v>
      </c>
      <c r="I36" s="179">
        <v>3.2500000000000001E-2</v>
      </c>
      <c r="J36" s="180">
        <f t="shared" ref="J36" si="77">SUM(H36:I36)</f>
        <v>3.2500000000000001E-2</v>
      </c>
      <c r="K36" s="139">
        <v>102.68856000000001</v>
      </c>
      <c r="L36" s="70">
        <v>161.45999999999998</v>
      </c>
      <c r="M36" s="137">
        <f t="shared" si="3"/>
        <v>264.14855999999997</v>
      </c>
      <c r="N36" s="139"/>
      <c r="O36" s="70"/>
      <c r="P36" s="138">
        <f t="shared" si="4"/>
        <v>0</v>
      </c>
      <c r="Q36" s="186">
        <v>68.5</v>
      </c>
      <c r="R36" s="179">
        <v>1547.04</v>
      </c>
      <c r="S36" s="187">
        <f t="shared" ref="S36" si="78">Q36+R36</f>
        <v>1615.54</v>
      </c>
      <c r="T36" s="140"/>
      <c r="U36" s="69"/>
      <c r="V36" s="137">
        <f t="shared" si="6"/>
        <v>0</v>
      </c>
      <c r="W36" s="181">
        <v>242.08799999999999</v>
      </c>
      <c r="X36" s="179">
        <v>380.92700000000002</v>
      </c>
      <c r="Y36" s="180">
        <f t="shared" si="7"/>
        <v>623.01499999999999</v>
      </c>
      <c r="Z36" s="144">
        <v>0</v>
      </c>
      <c r="AA36" s="14">
        <v>547.5</v>
      </c>
      <c r="AB36" s="182">
        <f t="shared" si="8"/>
        <v>547.5</v>
      </c>
      <c r="AC36" s="144">
        <v>0</v>
      </c>
      <c r="AD36" s="134">
        <v>26.400000000000002</v>
      </c>
      <c r="AE36" s="137">
        <f t="shared" si="9"/>
        <v>26.400000000000002</v>
      </c>
      <c r="AF36" s="141">
        <f t="shared" si="10"/>
        <v>413.27656000000002</v>
      </c>
      <c r="AG36" s="14">
        <f t="shared" si="11"/>
        <v>2663.3595</v>
      </c>
      <c r="AH36" s="142">
        <f t="shared" si="12"/>
        <v>3076.6360599999998</v>
      </c>
    </row>
    <row r="37" spans="1:34" x14ac:dyDescent="0.2">
      <c r="A37" s="83">
        <v>29</v>
      </c>
      <c r="B37" s="139"/>
      <c r="C37" s="70"/>
      <c r="D37" s="137">
        <f t="shared" si="0"/>
        <v>0</v>
      </c>
      <c r="E37" s="140"/>
      <c r="F37" s="69"/>
      <c r="G37" s="137">
        <f t="shared" si="14"/>
        <v>0</v>
      </c>
      <c r="H37" s="181">
        <v>0</v>
      </c>
      <c r="I37" s="179">
        <v>3.2500000000000001E-2</v>
      </c>
      <c r="J37" s="180">
        <f t="shared" ref="J37:J40" si="79">SUM(H37:I37)</f>
        <v>3.2500000000000001E-2</v>
      </c>
      <c r="K37" s="139">
        <v>74.163960000000003</v>
      </c>
      <c r="L37" s="70">
        <v>204.51599999999999</v>
      </c>
      <c r="M37" s="137">
        <f t="shared" si="3"/>
        <v>278.67995999999999</v>
      </c>
      <c r="N37" s="139"/>
      <c r="O37" s="70"/>
      <c r="P37" s="138">
        <f t="shared" si="4"/>
        <v>0</v>
      </c>
      <c r="Q37" s="186">
        <v>68.75</v>
      </c>
      <c r="R37" s="179">
        <v>1692.24</v>
      </c>
      <c r="S37" s="187">
        <f t="shared" ref="S37" si="80">Q37+R37</f>
        <v>1760.99</v>
      </c>
      <c r="T37" s="140"/>
      <c r="U37" s="69"/>
      <c r="V37" s="137">
        <f t="shared" si="6"/>
        <v>0</v>
      </c>
      <c r="W37" s="181">
        <v>153.648</v>
      </c>
      <c r="X37" s="179">
        <v>198.97000000000003</v>
      </c>
      <c r="Y37" s="180">
        <f t="shared" si="7"/>
        <v>352.61800000000005</v>
      </c>
      <c r="Z37" s="144">
        <v>0</v>
      </c>
      <c r="AA37" s="14">
        <v>168.75</v>
      </c>
      <c r="AB37" s="182">
        <f t="shared" si="8"/>
        <v>168.75</v>
      </c>
      <c r="AC37" s="144">
        <v>0</v>
      </c>
      <c r="AD37" s="134">
        <v>26.400000000000002</v>
      </c>
      <c r="AE37" s="137">
        <f t="shared" si="9"/>
        <v>26.400000000000002</v>
      </c>
      <c r="AF37" s="141">
        <f t="shared" si="10"/>
        <v>296.56196</v>
      </c>
      <c r="AG37" s="14">
        <f t="shared" si="11"/>
        <v>2290.9085</v>
      </c>
      <c r="AH37" s="142">
        <f t="shared" si="12"/>
        <v>2587.47046</v>
      </c>
    </row>
    <row r="38" spans="1:34" x14ac:dyDescent="0.2">
      <c r="A38" s="83">
        <v>30</v>
      </c>
      <c r="B38" s="139"/>
      <c r="C38" s="70"/>
      <c r="D38" s="137">
        <f t="shared" si="0"/>
        <v>0</v>
      </c>
      <c r="E38" s="147"/>
      <c r="F38" s="40"/>
      <c r="G38" s="137">
        <f t="shared" si="14"/>
        <v>0</v>
      </c>
      <c r="H38" s="181">
        <v>0</v>
      </c>
      <c r="I38" s="179">
        <v>32.64</v>
      </c>
      <c r="J38" s="180">
        <f t="shared" si="79"/>
        <v>32.64</v>
      </c>
      <c r="K38" s="139">
        <v>57.049200000000006</v>
      </c>
      <c r="L38" s="70">
        <v>226.04399999999995</v>
      </c>
      <c r="M38" s="137">
        <f t="shared" si="3"/>
        <v>283.09319999999997</v>
      </c>
      <c r="N38" s="139"/>
      <c r="O38" s="70"/>
      <c r="P38" s="138">
        <f t="shared" si="4"/>
        <v>0</v>
      </c>
      <c r="Q38" s="186">
        <v>52.75</v>
      </c>
      <c r="R38" s="179">
        <v>1694.88</v>
      </c>
      <c r="S38" s="187">
        <f t="shared" ref="S38" si="81">Q38+R38</f>
        <v>1747.63</v>
      </c>
      <c r="T38" s="140"/>
      <c r="U38" s="69"/>
      <c r="V38" s="137">
        <f t="shared" si="6"/>
        <v>0</v>
      </c>
      <c r="W38" s="181">
        <v>184.8</v>
      </c>
      <c r="X38" s="179">
        <v>278.315</v>
      </c>
      <c r="Y38" s="180">
        <f t="shared" si="7"/>
        <v>463.11500000000001</v>
      </c>
      <c r="Z38" s="144">
        <v>0</v>
      </c>
      <c r="AA38" s="14">
        <v>66.5</v>
      </c>
      <c r="AB38" s="182">
        <f t="shared" si="8"/>
        <v>66.5</v>
      </c>
      <c r="AC38" s="144">
        <v>0</v>
      </c>
      <c r="AD38" s="134">
        <v>26.400000000000002</v>
      </c>
      <c r="AE38" s="137">
        <f t="shared" si="9"/>
        <v>26.400000000000002</v>
      </c>
      <c r="AF38" s="141">
        <f t="shared" si="10"/>
        <v>294.5992</v>
      </c>
      <c r="AG38" s="14">
        <f t="shared" si="11"/>
        <v>2324.779</v>
      </c>
      <c r="AH38" s="142">
        <f t="shared" si="12"/>
        <v>2619.3782000000001</v>
      </c>
    </row>
    <row r="39" spans="1:34" x14ac:dyDescent="0.2">
      <c r="A39" s="83">
        <v>31</v>
      </c>
      <c r="B39" s="139"/>
      <c r="C39" s="70"/>
      <c r="D39" s="137">
        <f t="shared" si="0"/>
        <v>0</v>
      </c>
      <c r="E39" s="147"/>
      <c r="F39" s="40"/>
      <c r="G39" s="137">
        <f t="shared" si="14"/>
        <v>0</v>
      </c>
      <c r="H39" s="181">
        <v>0</v>
      </c>
      <c r="I39" s="179">
        <v>64.88</v>
      </c>
      <c r="J39" s="180">
        <f t="shared" si="79"/>
        <v>64.88</v>
      </c>
      <c r="K39" s="139">
        <v>75</v>
      </c>
      <c r="L39" s="70">
        <v>236.80799999999996</v>
      </c>
      <c r="M39" s="137">
        <f t="shared" si="3"/>
        <v>311.80799999999999</v>
      </c>
      <c r="N39" s="139"/>
      <c r="O39" s="70"/>
      <c r="P39" s="138">
        <f t="shared" si="4"/>
        <v>0</v>
      </c>
      <c r="Q39" s="186">
        <v>100.25</v>
      </c>
      <c r="R39" s="179">
        <v>1861.3377391304348</v>
      </c>
      <c r="S39" s="187">
        <f t="shared" ref="S39:S40" si="82">Q39+R39</f>
        <v>1961.5877391304348</v>
      </c>
      <c r="T39" s="186"/>
      <c r="U39" s="179"/>
      <c r="V39" s="138">
        <f t="shared" si="6"/>
        <v>0</v>
      </c>
      <c r="W39" s="181">
        <v>248.42400000000001</v>
      </c>
      <c r="X39" s="179">
        <v>453.78899999999999</v>
      </c>
      <c r="Y39" s="180">
        <f t="shared" si="7"/>
        <v>702.21299999999997</v>
      </c>
      <c r="Z39" s="144">
        <v>0</v>
      </c>
      <c r="AA39" s="14">
        <v>120</v>
      </c>
      <c r="AB39" s="182">
        <f t="shared" si="8"/>
        <v>120</v>
      </c>
      <c r="AC39" s="144">
        <v>0</v>
      </c>
      <c r="AD39" s="134">
        <v>26.400000000000002</v>
      </c>
      <c r="AE39" s="137">
        <f t="shared" si="9"/>
        <v>26.400000000000002</v>
      </c>
      <c r="AF39" s="141">
        <f t="shared" si="10"/>
        <v>423.67399999999998</v>
      </c>
      <c r="AG39" s="14">
        <f t="shared" si="11"/>
        <v>2763.2147391304347</v>
      </c>
      <c r="AH39" s="142">
        <f t="shared" si="12"/>
        <v>3186.8887391304347</v>
      </c>
    </row>
    <row r="40" spans="1:34" x14ac:dyDescent="0.2">
      <c r="A40" s="83">
        <v>32</v>
      </c>
      <c r="B40" s="139"/>
      <c r="C40" s="70"/>
      <c r="D40" s="137">
        <f t="shared" si="0"/>
        <v>0</v>
      </c>
      <c r="E40" s="147"/>
      <c r="F40" s="40"/>
      <c r="G40" s="137">
        <f t="shared" si="14"/>
        <v>0</v>
      </c>
      <c r="H40" s="181">
        <v>0</v>
      </c>
      <c r="I40" s="179">
        <v>92.251599999999996</v>
      </c>
      <c r="J40" s="180">
        <f t="shared" si="79"/>
        <v>92.251599999999996</v>
      </c>
      <c r="K40" s="139">
        <v>34.229520000000001</v>
      </c>
      <c r="L40" s="70">
        <v>279.86399999999998</v>
      </c>
      <c r="M40" s="137">
        <f t="shared" si="3"/>
        <v>314.09351999999996</v>
      </c>
      <c r="N40" s="139"/>
      <c r="O40" s="70"/>
      <c r="P40" s="138">
        <f t="shared" si="4"/>
        <v>0</v>
      </c>
      <c r="Q40" s="186">
        <v>97.75</v>
      </c>
      <c r="R40" s="179">
        <v>2091.8900869565218</v>
      </c>
      <c r="S40" s="187">
        <f t="shared" si="82"/>
        <v>2189.6400869565218</v>
      </c>
      <c r="T40" s="186"/>
      <c r="U40" s="179"/>
      <c r="V40" s="138">
        <f t="shared" si="6"/>
        <v>0</v>
      </c>
      <c r="W40" s="181">
        <v>182.42400000000001</v>
      </c>
      <c r="X40" s="179">
        <v>288.53100000000001</v>
      </c>
      <c r="Y40" s="180">
        <f t="shared" si="7"/>
        <v>470.95500000000004</v>
      </c>
      <c r="Z40" s="144">
        <v>0</v>
      </c>
      <c r="AA40" s="14">
        <v>87</v>
      </c>
      <c r="AB40" s="182">
        <f t="shared" si="8"/>
        <v>87</v>
      </c>
      <c r="AC40" s="144">
        <v>0</v>
      </c>
      <c r="AD40" s="134">
        <v>26.400000000000002</v>
      </c>
      <c r="AE40" s="137">
        <f t="shared" si="9"/>
        <v>26.400000000000002</v>
      </c>
      <c r="AF40" s="141">
        <f t="shared" si="10"/>
        <v>314.40352000000001</v>
      </c>
      <c r="AG40" s="14">
        <f t="shared" si="11"/>
        <v>2865.936686956522</v>
      </c>
      <c r="AH40" s="142">
        <f t="shared" si="12"/>
        <v>3180.3402069565218</v>
      </c>
    </row>
    <row r="41" spans="1:34" x14ac:dyDescent="0.2">
      <c r="A41" s="83">
        <v>33</v>
      </c>
      <c r="B41" s="139"/>
      <c r="C41" s="70"/>
      <c r="D41" s="137">
        <f t="shared" si="0"/>
        <v>0</v>
      </c>
      <c r="E41" s="147"/>
      <c r="F41" s="40"/>
      <c r="G41" s="137">
        <f t="shared" si="14"/>
        <v>0</v>
      </c>
      <c r="H41" s="181">
        <v>0</v>
      </c>
      <c r="I41" s="179">
        <v>119.50279999999998</v>
      </c>
      <c r="J41" s="180">
        <f t="shared" ref="J41" si="83">SUM(H41:I41)</f>
        <v>119.50279999999998</v>
      </c>
      <c r="K41" s="139">
        <v>51.344280000000005</v>
      </c>
      <c r="L41" s="70">
        <v>269.10000000000002</v>
      </c>
      <c r="M41" s="137">
        <f t="shared" si="3"/>
        <v>320.44428000000005</v>
      </c>
      <c r="N41" s="139"/>
      <c r="O41" s="70"/>
      <c r="P41" s="138">
        <f t="shared" ref="P41:P60" si="84">N41+O41</f>
        <v>0</v>
      </c>
      <c r="Q41" s="186">
        <v>113.5</v>
      </c>
      <c r="R41" s="179">
        <v>2046.424695652174</v>
      </c>
      <c r="S41" s="187">
        <f t="shared" ref="S41" si="85">Q41+R41</f>
        <v>2159.9246956521738</v>
      </c>
      <c r="T41" s="186">
        <v>0</v>
      </c>
      <c r="U41" s="179">
        <v>6.0305</v>
      </c>
      <c r="V41" s="187">
        <f t="shared" si="6"/>
        <v>6.0305</v>
      </c>
      <c r="W41" s="181">
        <v>107.44799999999999</v>
      </c>
      <c r="X41" s="179">
        <v>200.81</v>
      </c>
      <c r="Y41" s="180">
        <f t="shared" ref="Y41:Y42" si="86">SUM(W41:X41)</f>
        <v>308.25799999999998</v>
      </c>
      <c r="Z41" s="144">
        <v>0</v>
      </c>
      <c r="AA41" s="14">
        <v>214.25</v>
      </c>
      <c r="AB41" s="182">
        <f t="shared" si="8"/>
        <v>214.25</v>
      </c>
      <c r="AC41" s="144">
        <v>0</v>
      </c>
      <c r="AD41" s="134">
        <v>26.400000000000002</v>
      </c>
      <c r="AE41" s="137">
        <f t="shared" si="9"/>
        <v>26.400000000000002</v>
      </c>
      <c r="AF41" s="141">
        <f t="shared" ref="AF41:AF60" si="87">B41+E41+H41+K41+N41+Q41+T41+W41+Z41+AC41</f>
        <v>272.29228000000001</v>
      </c>
      <c r="AG41" s="14">
        <f t="shared" ref="AG41:AG60" si="88">C41+F41+I41+L41+O41+R41+U41+X41+AA41+AD41</f>
        <v>2882.5179956521738</v>
      </c>
      <c r="AH41" s="142">
        <f t="shared" si="12"/>
        <v>3154.8102756521739</v>
      </c>
    </row>
    <row r="42" spans="1:34" x14ac:dyDescent="0.2">
      <c r="A42" s="83">
        <v>34</v>
      </c>
      <c r="B42" s="139"/>
      <c r="C42" s="70"/>
      <c r="D42" s="137">
        <f t="shared" si="0"/>
        <v>0</v>
      </c>
      <c r="E42" s="147"/>
      <c r="F42" s="40"/>
      <c r="G42" s="137">
        <f t="shared" si="14"/>
        <v>0</v>
      </c>
      <c r="H42" s="181">
        <v>0</v>
      </c>
      <c r="I42" s="179">
        <v>220.0191999999999</v>
      </c>
      <c r="J42" s="180">
        <f t="shared" ref="J42" si="89">SUM(H42:I42)</f>
        <v>220.0191999999999</v>
      </c>
      <c r="K42" s="139">
        <v>50</v>
      </c>
      <c r="L42" s="70">
        <v>236.80799999999996</v>
      </c>
      <c r="M42" s="137">
        <f t="shared" si="3"/>
        <v>286.80799999999999</v>
      </c>
      <c r="N42" s="139"/>
      <c r="O42" s="70"/>
      <c r="P42" s="138">
        <f t="shared" si="84"/>
        <v>0</v>
      </c>
      <c r="Q42" s="186">
        <v>100.25</v>
      </c>
      <c r="R42" s="179">
        <v>1555.5568695652175</v>
      </c>
      <c r="S42" s="187">
        <f t="shared" ref="S42" si="90">Q42+R42</f>
        <v>1655.8068695652175</v>
      </c>
      <c r="T42" s="186">
        <v>0</v>
      </c>
      <c r="U42" s="179">
        <v>64.163250000000005</v>
      </c>
      <c r="V42" s="187">
        <f t="shared" ref="V42" si="91">T42+U42</f>
        <v>64.163250000000005</v>
      </c>
      <c r="W42" s="181">
        <v>169.75200000000001</v>
      </c>
      <c r="X42" s="179">
        <v>305.41899999999998</v>
      </c>
      <c r="Y42" s="180">
        <f t="shared" si="86"/>
        <v>475.17099999999999</v>
      </c>
      <c r="Z42" s="144">
        <v>0</v>
      </c>
      <c r="AA42" s="14">
        <v>103.25</v>
      </c>
      <c r="AB42" s="182">
        <f t="shared" si="8"/>
        <v>103.25</v>
      </c>
      <c r="AC42" s="144">
        <v>0</v>
      </c>
      <c r="AD42" s="134">
        <v>26.400000000000002</v>
      </c>
      <c r="AE42" s="137">
        <f t="shared" si="9"/>
        <v>26.400000000000002</v>
      </c>
      <c r="AF42" s="141">
        <f t="shared" si="87"/>
        <v>320.00200000000001</v>
      </c>
      <c r="AG42" s="14">
        <f t="shared" si="88"/>
        <v>2511.6163195652175</v>
      </c>
      <c r="AH42" s="142">
        <f t="shared" si="12"/>
        <v>2831.6183195652175</v>
      </c>
    </row>
    <row r="43" spans="1:34" x14ac:dyDescent="0.2">
      <c r="A43" s="83">
        <v>35</v>
      </c>
      <c r="B43" s="139"/>
      <c r="C43" s="70"/>
      <c r="D43" s="137">
        <f t="shared" si="0"/>
        <v>0</v>
      </c>
      <c r="E43" s="147"/>
      <c r="F43" s="40"/>
      <c r="G43" s="137">
        <f t="shared" si="14"/>
        <v>0</v>
      </c>
      <c r="H43" s="181">
        <v>0</v>
      </c>
      <c r="I43" s="179">
        <v>411.5</v>
      </c>
      <c r="J43" s="180">
        <f t="shared" ref="J43" si="92">SUM(H43:I43)</f>
        <v>411.5</v>
      </c>
      <c r="K43" s="139">
        <v>50</v>
      </c>
      <c r="L43" s="70">
        <v>258.33600000000001</v>
      </c>
      <c r="M43" s="137">
        <f t="shared" si="3"/>
        <v>308.33600000000001</v>
      </c>
      <c r="N43" s="139"/>
      <c r="O43" s="70"/>
      <c r="P43" s="138">
        <f t="shared" si="84"/>
        <v>0</v>
      </c>
      <c r="Q43" s="186">
        <v>79.25</v>
      </c>
      <c r="R43" s="179">
        <v>1262.3561739130434</v>
      </c>
      <c r="S43" s="187">
        <f t="shared" ref="S43" si="93">Q43+R43</f>
        <v>1341.6061739130434</v>
      </c>
      <c r="T43" s="186">
        <v>0</v>
      </c>
      <c r="U43" s="179">
        <v>167.76574999999997</v>
      </c>
      <c r="V43" s="187">
        <f t="shared" ref="V43" si="94">T43+U43</f>
        <v>167.76574999999997</v>
      </c>
      <c r="W43" s="181">
        <v>147.31200000000001</v>
      </c>
      <c r="X43" s="179">
        <v>295.94400000000002</v>
      </c>
      <c r="Y43" s="180">
        <f t="shared" si="7"/>
        <v>443.25600000000003</v>
      </c>
      <c r="Z43" s="144">
        <v>0</v>
      </c>
      <c r="AA43" s="14">
        <v>138.5</v>
      </c>
      <c r="AB43" s="182">
        <f t="shared" si="8"/>
        <v>138.5</v>
      </c>
      <c r="AC43" s="144">
        <v>0</v>
      </c>
      <c r="AD43" s="134">
        <v>26.400000000000002</v>
      </c>
      <c r="AE43" s="137">
        <f t="shared" si="9"/>
        <v>26.400000000000002</v>
      </c>
      <c r="AF43" s="141">
        <f t="shared" si="87"/>
        <v>276.56200000000001</v>
      </c>
      <c r="AG43" s="14">
        <f t="shared" si="88"/>
        <v>2560.8019239130435</v>
      </c>
      <c r="AH43" s="142">
        <f t="shared" si="12"/>
        <v>2837.3639239130434</v>
      </c>
    </row>
    <row r="44" spans="1:34" x14ac:dyDescent="0.2">
      <c r="A44" s="83">
        <v>36</v>
      </c>
      <c r="B44" s="181">
        <v>70</v>
      </c>
      <c r="C44" s="179">
        <v>0</v>
      </c>
      <c r="D44" s="180">
        <f t="shared" si="0"/>
        <v>70</v>
      </c>
      <c r="E44" s="147"/>
      <c r="F44" s="40"/>
      <c r="G44" s="137">
        <f t="shared" si="14"/>
        <v>0</v>
      </c>
      <c r="H44" s="181">
        <v>0</v>
      </c>
      <c r="I44" s="179">
        <v>422.25</v>
      </c>
      <c r="J44" s="180">
        <f t="shared" ref="J44" si="95">SUM(H44:I44)</f>
        <v>422.25</v>
      </c>
      <c r="K44" s="139">
        <v>25</v>
      </c>
      <c r="L44" s="70">
        <v>258.33600000000001</v>
      </c>
      <c r="M44" s="137">
        <f t="shared" si="3"/>
        <v>283.33600000000001</v>
      </c>
      <c r="N44" s="139"/>
      <c r="O44" s="70"/>
      <c r="P44" s="138">
        <f t="shared" si="84"/>
        <v>0</v>
      </c>
      <c r="Q44" s="186">
        <v>55.5</v>
      </c>
      <c r="R44" s="179">
        <v>1311.2994782608696</v>
      </c>
      <c r="S44" s="187">
        <f t="shared" ref="S44" si="96">Q44+R44</f>
        <v>1366.7994782608696</v>
      </c>
      <c r="T44" s="186">
        <v>0</v>
      </c>
      <c r="U44" s="179">
        <v>383.40824999999995</v>
      </c>
      <c r="V44" s="187">
        <f t="shared" ref="V44" si="97">T44+U44</f>
        <v>383.40824999999995</v>
      </c>
      <c r="W44" s="181">
        <v>179.78399999999999</v>
      </c>
      <c r="X44" s="179">
        <v>308.61500000000001</v>
      </c>
      <c r="Y44" s="180">
        <f t="shared" si="7"/>
        <v>488.399</v>
      </c>
      <c r="Z44" s="144">
        <v>0</v>
      </c>
      <c r="AA44" s="14">
        <v>145.5</v>
      </c>
      <c r="AB44" s="182">
        <f t="shared" si="8"/>
        <v>145.5</v>
      </c>
      <c r="AC44" s="144">
        <v>0</v>
      </c>
      <c r="AD44" s="134">
        <v>26.400000000000002</v>
      </c>
      <c r="AE44" s="137">
        <f t="shared" si="9"/>
        <v>26.400000000000002</v>
      </c>
      <c r="AF44" s="141">
        <f t="shared" si="87"/>
        <v>330.28399999999999</v>
      </c>
      <c r="AG44" s="14">
        <f t="shared" si="88"/>
        <v>2855.8087282608699</v>
      </c>
      <c r="AH44" s="142">
        <f t="shared" si="12"/>
        <v>3186.09272826087</v>
      </c>
    </row>
    <row r="45" spans="1:34" x14ac:dyDescent="0.2">
      <c r="A45" s="83">
        <v>37</v>
      </c>
      <c r="B45" s="181">
        <v>80</v>
      </c>
      <c r="C45" s="179">
        <v>0</v>
      </c>
      <c r="D45" s="180">
        <f t="shared" si="0"/>
        <v>80</v>
      </c>
      <c r="E45" s="147"/>
      <c r="F45" s="40"/>
      <c r="G45" s="137">
        <f t="shared" si="14"/>
        <v>0</v>
      </c>
      <c r="H45" s="181">
        <v>0</v>
      </c>
      <c r="I45" s="179">
        <v>359.25</v>
      </c>
      <c r="J45" s="180">
        <f t="shared" ref="J45" si="98">SUM(H45:I45)</f>
        <v>359.25</v>
      </c>
      <c r="K45" s="139">
        <v>25</v>
      </c>
      <c r="L45" s="70">
        <v>226.04399999999995</v>
      </c>
      <c r="M45" s="137">
        <f t="shared" si="3"/>
        <v>251.04399999999995</v>
      </c>
      <c r="N45" s="139"/>
      <c r="O45" s="70"/>
      <c r="P45" s="138">
        <f t="shared" si="84"/>
        <v>0</v>
      </c>
      <c r="Q45" s="186">
        <v>95</v>
      </c>
      <c r="R45" s="179">
        <v>1088.9655652173913</v>
      </c>
      <c r="S45" s="187">
        <f t="shared" ref="S45" si="99">Q45+R45</f>
        <v>1183.9655652173913</v>
      </c>
      <c r="T45" s="186">
        <v>0</v>
      </c>
      <c r="U45" s="179">
        <v>607.21375</v>
      </c>
      <c r="V45" s="187">
        <f t="shared" ref="V45" si="100">T45+U45</f>
        <v>607.21375</v>
      </c>
      <c r="W45" s="181">
        <v>75.504000000000005</v>
      </c>
      <c r="X45" s="179">
        <v>260.62299999999999</v>
      </c>
      <c r="Y45" s="180">
        <f t="shared" si="7"/>
        <v>336.12700000000001</v>
      </c>
      <c r="Z45" s="144">
        <v>0</v>
      </c>
      <c r="AA45" s="14">
        <v>278.75</v>
      </c>
      <c r="AB45" s="138">
        <f t="shared" si="8"/>
        <v>278.75</v>
      </c>
      <c r="AC45" s="144">
        <v>0</v>
      </c>
      <c r="AD45" s="134">
        <v>26.400000000000002</v>
      </c>
      <c r="AE45" s="137">
        <f t="shared" si="9"/>
        <v>26.400000000000002</v>
      </c>
      <c r="AF45" s="141">
        <f t="shared" si="87"/>
        <v>275.50400000000002</v>
      </c>
      <c r="AG45" s="14">
        <f t="shared" si="88"/>
        <v>2847.2463152173914</v>
      </c>
      <c r="AH45" s="142">
        <f t="shared" si="12"/>
        <v>3122.7503152173913</v>
      </c>
    </row>
    <row r="46" spans="1:34" x14ac:dyDescent="0.2">
      <c r="A46" s="83">
        <v>38</v>
      </c>
      <c r="B46" s="181">
        <v>87.5</v>
      </c>
      <c r="C46" s="179">
        <v>0</v>
      </c>
      <c r="D46" s="180">
        <f t="shared" si="0"/>
        <v>87.5</v>
      </c>
      <c r="E46" s="148"/>
      <c r="F46" s="79"/>
      <c r="G46" s="137">
        <f t="shared" si="14"/>
        <v>0</v>
      </c>
      <c r="H46" s="181">
        <v>0</v>
      </c>
      <c r="I46" s="179">
        <v>582.75</v>
      </c>
      <c r="J46" s="180">
        <f t="shared" ref="J46" si="101">SUM(H46:I46)</f>
        <v>582.75</v>
      </c>
      <c r="K46" s="139">
        <v>25</v>
      </c>
      <c r="L46" s="70">
        <v>193.75200000000001</v>
      </c>
      <c r="M46" s="137">
        <f t="shared" si="3"/>
        <v>218.75200000000001</v>
      </c>
      <c r="N46" s="139"/>
      <c r="O46" s="70"/>
      <c r="P46" s="138">
        <f t="shared" si="84"/>
        <v>0</v>
      </c>
      <c r="Q46" s="186">
        <v>68.75</v>
      </c>
      <c r="R46" s="179">
        <v>859.29608695652178</v>
      </c>
      <c r="S46" s="187">
        <f t="shared" ref="S46:S47" si="102">Q46+R46</f>
        <v>928.04608695652178</v>
      </c>
      <c r="T46" s="186">
        <v>0</v>
      </c>
      <c r="U46" s="179">
        <v>840.88599999999997</v>
      </c>
      <c r="V46" s="187">
        <f t="shared" ref="V46" si="103">T46+U46</f>
        <v>840.88599999999997</v>
      </c>
      <c r="W46" s="181">
        <v>39.6</v>
      </c>
      <c r="X46" s="179">
        <v>180.51499999999999</v>
      </c>
      <c r="Y46" s="180">
        <f t="shared" si="7"/>
        <v>220.11499999999998</v>
      </c>
      <c r="Z46" s="144">
        <v>0</v>
      </c>
      <c r="AA46" s="14">
        <v>150</v>
      </c>
      <c r="AB46" s="138">
        <f t="shared" si="8"/>
        <v>150</v>
      </c>
      <c r="AC46" s="144">
        <v>0</v>
      </c>
      <c r="AD46" s="134">
        <v>26.400000000000002</v>
      </c>
      <c r="AE46" s="137">
        <f t="shared" si="9"/>
        <v>26.400000000000002</v>
      </c>
      <c r="AF46" s="141">
        <f t="shared" si="87"/>
        <v>220.85</v>
      </c>
      <c r="AG46" s="14">
        <f t="shared" si="88"/>
        <v>2833.5990869565217</v>
      </c>
      <c r="AH46" s="142">
        <f t="shared" si="12"/>
        <v>3054.4490869565216</v>
      </c>
    </row>
    <row r="47" spans="1:34" x14ac:dyDescent="0.2">
      <c r="A47" s="83">
        <v>39</v>
      </c>
      <c r="B47" s="181">
        <v>192.5</v>
      </c>
      <c r="C47" s="179">
        <v>0</v>
      </c>
      <c r="D47" s="180">
        <f t="shared" si="0"/>
        <v>192.5</v>
      </c>
      <c r="E47" s="140"/>
      <c r="F47" s="69"/>
      <c r="G47" s="137">
        <f t="shared" si="14"/>
        <v>0</v>
      </c>
      <c r="H47" s="181">
        <v>0</v>
      </c>
      <c r="I47" s="179">
        <v>433.5</v>
      </c>
      <c r="J47" s="180">
        <f t="shared" ref="J47" si="104">SUM(H47:I47)</f>
        <v>433.5</v>
      </c>
      <c r="K47" s="139">
        <v>25</v>
      </c>
      <c r="L47" s="70">
        <v>139.93199999999999</v>
      </c>
      <c r="M47" s="137">
        <f t="shared" si="3"/>
        <v>164.93199999999999</v>
      </c>
      <c r="N47" s="139"/>
      <c r="O47" s="70"/>
      <c r="P47" s="138">
        <f t="shared" si="84"/>
        <v>0</v>
      </c>
      <c r="Q47" s="186">
        <v>31.75</v>
      </c>
      <c r="R47" s="179">
        <v>464.64000000000004</v>
      </c>
      <c r="S47" s="187">
        <f t="shared" si="102"/>
        <v>496.39000000000004</v>
      </c>
      <c r="T47" s="186">
        <v>0</v>
      </c>
      <c r="U47" s="179">
        <v>1137.6785</v>
      </c>
      <c r="V47" s="187">
        <f t="shared" si="6"/>
        <v>1137.6785</v>
      </c>
      <c r="W47" s="181">
        <v>31.943999999999999</v>
      </c>
      <c r="X47" s="179">
        <v>146.60100000000003</v>
      </c>
      <c r="Y47" s="180">
        <f t="shared" si="7"/>
        <v>178.54500000000002</v>
      </c>
      <c r="Z47" s="144">
        <v>0</v>
      </c>
      <c r="AA47" s="14">
        <v>188.75</v>
      </c>
      <c r="AB47" s="138">
        <f t="shared" si="8"/>
        <v>188.75</v>
      </c>
      <c r="AC47" s="145"/>
      <c r="AD47" s="134"/>
      <c r="AE47" s="137">
        <f t="shared" si="9"/>
        <v>0</v>
      </c>
      <c r="AF47" s="141">
        <f t="shared" si="87"/>
        <v>281.19400000000002</v>
      </c>
      <c r="AG47" s="14">
        <f t="shared" si="88"/>
        <v>2511.1015000000002</v>
      </c>
      <c r="AH47" s="142">
        <f t="shared" si="12"/>
        <v>2792.2955000000002</v>
      </c>
    </row>
    <row r="48" spans="1:34" x14ac:dyDescent="0.2">
      <c r="A48" s="83">
        <v>40</v>
      </c>
      <c r="B48" s="181">
        <v>287.5</v>
      </c>
      <c r="C48" s="179">
        <v>0</v>
      </c>
      <c r="D48" s="180">
        <f t="shared" si="0"/>
        <v>287.5</v>
      </c>
      <c r="E48" s="140"/>
      <c r="F48" s="69"/>
      <c r="G48" s="137">
        <f t="shared" si="14"/>
        <v>0</v>
      </c>
      <c r="H48" s="181">
        <v>0</v>
      </c>
      <c r="I48" s="179">
        <v>200.68</v>
      </c>
      <c r="J48" s="180">
        <f t="shared" ref="J48" si="105">SUM(H48:I48)</f>
        <v>200.68</v>
      </c>
      <c r="K48" s="139">
        <v>26.5</v>
      </c>
      <c r="L48" s="70">
        <v>50</v>
      </c>
      <c r="M48" s="137">
        <f t="shared" si="3"/>
        <v>76.5</v>
      </c>
      <c r="N48" s="139"/>
      <c r="O48" s="70"/>
      <c r="P48" s="138">
        <f t="shared" si="84"/>
        <v>0</v>
      </c>
      <c r="Q48" s="186">
        <v>42.25</v>
      </c>
      <c r="R48" s="179">
        <v>364.25</v>
      </c>
      <c r="S48" s="187">
        <f t="shared" ref="S48" si="106">Q48+R48</f>
        <v>406.5</v>
      </c>
      <c r="T48" s="186">
        <v>0</v>
      </c>
      <c r="U48" s="179">
        <v>1286.3862499999998</v>
      </c>
      <c r="V48" s="187">
        <f t="shared" si="6"/>
        <v>1286.3862499999998</v>
      </c>
      <c r="W48" s="181">
        <v>35.331999999999994</v>
      </c>
      <c r="X48" s="179">
        <v>92.96</v>
      </c>
      <c r="Y48" s="180">
        <f t="shared" si="7"/>
        <v>128.29199999999997</v>
      </c>
      <c r="Z48" s="144">
        <v>0</v>
      </c>
      <c r="AA48" s="14">
        <v>81</v>
      </c>
      <c r="AB48" s="138">
        <f t="shared" si="8"/>
        <v>81</v>
      </c>
      <c r="AC48" s="145"/>
      <c r="AD48" s="134"/>
      <c r="AE48" s="137">
        <f t="shared" si="9"/>
        <v>0</v>
      </c>
      <c r="AF48" s="141">
        <f t="shared" si="87"/>
        <v>391.58199999999999</v>
      </c>
      <c r="AG48" s="14">
        <f t="shared" si="88"/>
        <v>2075.2762499999999</v>
      </c>
      <c r="AH48" s="142">
        <f t="shared" si="12"/>
        <v>2466.8582499999998</v>
      </c>
    </row>
    <row r="49" spans="1:34" x14ac:dyDescent="0.2">
      <c r="A49" s="83">
        <v>41</v>
      </c>
      <c r="B49" s="181">
        <v>181.25</v>
      </c>
      <c r="C49" s="179">
        <v>0</v>
      </c>
      <c r="D49" s="180">
        <f t="shared" si="0"/>
        <v>181.25</v>
      </c>
      <c r="E49" s="140"/>
      <c r="F49" s="69"/>
      <c r="G49" s="137">
        <f t="shared" si="14"/>
        <v>0</v>
      </c>
      <c r="H49" s="181">
        <v>0</v>
      </c>
      <c r="I49" s="179">
        <v>283.61</v>
      </c>
      <c r="J49" s="180">
        <f t="shared" ref="J49" si="107">SUM(H49:I49)</f>
        <v>283.61</v>
      </c>
      <c r="K49" s="139">
        <v>0</v>
      </c>
      <c r="L49" s="70">
        <v>0</v>
      </c>
      <c r="M49" s="137">
        <f t="shared" si="3"/>
        <v>0</v>
      </c>
      <c r="N49" s="139"/>
      <c r="O49" s="70"/>
      <c r="P49" s="138">
        <f t="shared" si="84"/>
        <v>0</v>
      </c>
      <c r="Q49" s="186">
        <v>0</v>
      </c>
      <c r="R49" s="179">
        <v>311.5</v>
      </c>
      <c r="S49" s="187">
        <f t="shared" ref="S49" si="108">Q49+R49</f>
        <v>311.5</v>
      </c>
      <c r="T49" s="186">
        <v>0</v>
      </c>
      <c r="U49" s="179">
        <v>1490.4585</v>
      </c>
      <c r="V49" s="187">
        <f t="shared" si="6"/>
        <v>1490.4585</v>
      </c>
      <c r="W49" s="181">
        <v>16.372</v>
      </c>
      <c r="X49" s="179">
        <v>119.155</v>
      </c>
      <c r="Y49" s="180">
        <f t="shared" si="7"/>
        <v>135.52699999999999</v>
      </c>
      <c r="Z49" s="144"/>
      <c r="AA49" s="15">
        <v>104.72</v>
      </c>
      <c r="AB49" s="138">
        <f t="shared" si="8"/>
        <v>104.72</v>
      </c>
      <c r="AC49" s="145"/>
      <c r="AD49" s="134"/>
      <c r="AE49" s="146">
        <f t="shared" ref="AE49:AE60" si="109">AC49+AD49</f>
        <v>0</v>
      </c>
      <c r="AF49" s="141">
        <f t="shared" si="87"/>
        <v>197.62200000000001</v>
      </c>
      <c r="AG49" s="14">
        <f t="shared" si="88"/>
        <v>2309.4434999999999</v>
      </c>
      <c r="AH49" s="142">
        <f t="shared" si="12"/>
        <v>2507.0654999999997</v>
      </c>
    </row>
    <row r="50" spans="1:34" x14ac:dyDescent="0.2">
      <c r="A50" s="83">
        <v>42</v>
      </c>
      <c r="B50" s="139">
        <v>287.5</v>
      </c>
      <c r="C50" s="70">
        <v>0</v>
      </c>
      <c r="D50" s="137">
        <f t="shared" si="0"/>
        <v>287.5</v>
      </c>
      <c r="E50" s="140"/>
      <c r="F50" s="69"/>
      <c r="G50" s="137">
        <f t="shared" si="14"/>
        <v>0</v>
      </c>
      <c r="H50" s="181">
        <v>0</v>
      </c>
      <c r="I50" s="179">
        <v>231.73</v>
      </c>
      <c r="J50" s="180">
        <f t="shared" ref="J50:J51" si="110">SUM(H50:I50)</f>
        <v>231.73</v>
      </c>
      <c r="K50" s="139">
        <v>0</v>
      </c>
      <c r="L50" s="70">
        <v>0</v>
      </c>
      <c r="M50" s="137">
        <f t="shared" si="3"/>
        <v>0</v>
      </c>
      <c r="N50" s="139">
        <v>5</v>
      </c>
      <c r="O50" s="70">
        <v>0</v>
      </c>
      <c r="P50" s="138">
        <f t="shared" si="84"/>
        <v>5</v>
      </c>
      <c r="Q50" s="186">
        <v>0</v>
      </c>
      <c r="R50" s="179">
        <v>232.25</v>
      </c>
      <c r="S50" s="187">
        <f t="shared" ref="S50" si="111">Q50+R50</f>
        <v>232.25</v>
      </c>
      <c r="T50" s="186">
        <v>0</v>
      </c>
      <c r="U50" s="179">
        <v>1086.885</v>
      </c>
      <c r="V50" s="187">
        <f t="shared" si="6"/>
        <v>1086.885</v>
      </c>
      <c r="W50" s="181">
        <v>10.56</v>
      </c>
      <c r="X50" s="179">
        <v>18.300000000000004</v>
      </c>
      <c r="Y50" s="180">
        <f t="shared" si="7"/>
        <v>28.860000000000007</v>
      </c>
      <c r="Z50" s="144"/>
      <c r="AA50" s="15">
        <v>135.52000000000001</v>
      </c>
      <c r="AB50" s="138">
        <f t="shared" si="8"/>
        <v>135.52000000000001</v>
      </c>
      <c r="AC50" s="145"/>
      <c r="AD50" s="134"/>
      <c r="AE50" s="146">
        <f t="shared" si="109"/>
        <v>0</v>
      </c>
      <c r="AF50" s="141">
        <f t="shared" si="87"/>
        <v>303.06</v>
      </c>
      <c r="AG50" s="14">
        <f t="shared" si="88"/>
        <v>1704.6849999999999</v>
      </c>
      <c r="AH50" s="142">
        <f t="shared" si="12"/>
        <v>2007.7449999999999</v>
      </c>
    </row>
    <row r="51" spans="1:34" x14ac:dyDescent="0.2">
      <c r="A51" s="83">
        <v>43</v>
      </c>
      <c r="B51" s="139">
        <v>287.5</v>
      </c>
      <c r="C51" s="70">
        <v>0</v>
      </c>
      <c r="D51" s="137">
        <f t="shared" si="0"/>
        <v>287.5</v>
      </c>
      <c r="E51" s="140">
        <v>85.743749999999991</v>
      </c>
      <c r="F51" s="69">
        <v>0.31875000000000003</v>
      </c>
      <c r="G51" s="137">
        <f t="shared" si="14"/>
        <v>86.062499999999986</v>
      </c>
      <c r="H51" s="181">
        <v>0</v>
      </c>
      <c r="I51" s="179">
        <v>334.83499999999998</v>
      </c>
      <c r="J51" s="180">
        <f t="shared" si="110"/>
        <v>334.83499999999998</v>
      </c>
      <c r="K51" s="139"/>
      <c r="L51" s="70"/>
      <c r="M51" s="137">
        <f t="shared" si="3"/>
        <v>0</v>
      </c>
      <c r="N51" s="139">
        <v>5</v>
      </c>
      <c r="O51" s="70">
        <v>0</v>
      </c>
      <c r="P51" s="138">
        <f t="shared" si="84"/>
        <v>5</v>
      </c>
      <c r="Q51" s="186">
        <v>0</v>
      </c>
      <c r="R51" s="179">
        <v>52.75</v>
      </c>
      <c r="S51" s="187">
        <f t="shared" si="5"/>
        <v>52.75</v>
      </c>
      <c r="T51" s="186">
        <v>0</v>
      </c>
      <c r="U51" s="179">
        <v>604.43849999999998</v>
      </c>
      <c r="V51" s="187">
        <f t="shared" si="6"/>
        <v>604.43849999999998</v>
      </c>
      <c r="W51" s="181">
        <v>0</v>
      </c>
      <c r="X51" s="179">
        <v>39.6</v>
      </c>
      <c r="Y51" s="180">
        <f t="shared" si="7"/>
        <v>39.6</v>
      </c>
      <c r="Z51" s="144"/>
      <c r="AA51" s="15">
        <v>166.32</v>
      </c>
      <c r="AB51" s="138">
        <f t="shared" si="8"/>
        <v>166.32</v>
      </c>
      <c r="AC51" s="145"/>
      <c r="AD51" s="134"/>
      <c r="AE51" s="146">
        <f t="shared" si="109"/>
        <v>0</v>
      </c>
      <c r="AF51" s="141">
        <f t="shared" si="87"/>
        <v>378.24374999999998</v>
      </c>
      <c r="AG51" s="14">
        <f t="shared" si="88"/>
        <v>1198.2622499999998</v>
      </c>
      <c r="AH51" s="142">
        <f t="shared" si="12"/>
        <v>1576.5059999999999</v>
      </c>
    </row>
    <row r="52" spans="1:34" x14ac:dyDescent="0.2">
      <c r="A52" s="83">
        <v>44</v>
      </c>
      <c r="B52" s="139">
        <v>257.5</v>
      </c>
      <c r="C52" s="70">
        <v>0</v>
      </c>
      <c r="D52" s="137">
        <f t="shared" si="0"/>
        <v>257.5</v>
      </c>
      <c r="E52" s="140">
        <v>111.88124999999998</v>
      </c>
      <c r="F52" s="69">
        <v>2.8687499999999999</v>
      </c>
      <c r="G52" s="137">
        <f t="shared" si="14"/>
        <v>114.74999999999999</v>
      </c>
      <c r="H52" s="181">
        <v>0</v>
      </c>
      <c r="I52" s="179">
        <v>202.09</v>
      </c>
      <c r="J52" s="180">
        <f t="shared" ref="J52" si="112">SUM(H52:I52)</f>
        <v>202.09</v>
      </c>
      <c r="K52" s="139"/>
      <c r="L52" s="70"/>
      <c r="M52" s="137">
        <f t="shared" si="3"/>
        <v>0</v>
      </c>
      <c r="N52" s="139">
        <v>5</v>
      </c>
      <c r="O52" s="40">
        <v>0</v>
      </c>
      <c r="P52" s="138">
        <f t="shared" si="84"/>
        <v>5</v>
      </c>
      <c r="Q52" s="139">
        <v>0</v>
      </c>
      <c r="R52" s="70">
        <v>0</v>
      </c>
      <c r="S52" s="138">
        <f t="shared" si="5"/>
        <v>0</v>
      </c>
      <c r="T52" s="186">
        <v>0</v>
      </c>
      <c r="U52" s="179">
        <v>1285.2417499999997</v>
      </c>
      <c r="V52" s="187">
        <f t="shared" si="6"/>
        <v>1285.2417499999997</v>
      </c>
      <c r="W52" s="139">
        <v>0</v>
      </c>
      <c r="X52" s="70">
        <v>21.12</v>
      </c>
      <c r="Y52" s="137">
        <f t="shared" si="7"/>
        <v>21.12</v>
      </c>
      <c r="Z52" s="144"/>
      <c r="AA52" s="15">
        <v>172.48000000000002</v>
      </c>
      <c r="AB52" s="138">
        <f t="shared" si="8"/>
        <v>172.48000000000002</v>
      </c>
      <c r="AC52" s="145"/>
      <c r="AD52" s="134"/>
      <c r="AE52" s="146">
        <f t="shared" si="109"/>
        <v>0</v>
      </c>
      <c r="AF52" s="141">
        <f t="shared" si="87"/>
        <v>374.38124999999997</v>
      </c>
      <c r="AG52" s="14">
        <f t="shared" si="88"/>
        <v>1683.8004999999996</v>
      </c>
      <c r="AH52" s="142">
        <f t="shared" si="12"/>
        <v>2058.1817499999997</v>
      </c>
    </row>
    <row r="53" spans="1:34" x14ac:dyDescent="0.2">
      <c r="A53" s="83">
        <v>45</v>
      </c>
      <c r="B53" s="139">
        <v>275</v>
      </c>
      <c r="C53" s="70">
        <v>71.25</v>
      </c>
      <c r="D53" s="137">
        <f t="shared" si="0"/>
        <v>346.25</v>
      </c>
      <c r="E53" s="140">
        <v>192.52499999999998</v>
      </c>
      <c r="F53" s="69">
        <v>23.587499999999995</v>
      </c>
      <c r="G53" s="137">
        <f t="shared" si="14"/>
        <v>216.11249999999998</v>
      </c>
      <c r="H53" s="139">
        <v>0</v>
      </c>
      <c r="I53" s="70">
        <v>127.5</v>
      </c>
      <c r="J53" s="137">
        <f t="shared" si="2"/>
        <v>127.5</v>
      </c>
      <c r="K53" s="139"/>
      <c r="L53" s="70"/>
      <c r="M53" s="137">
        <f t="shared" si="3"/>
        <v>0</v>
      </c>
      <c r="N53" s="139">
        <v>5</v>
      </c>
      <c r="O53" s="40">
        <v>0</v>
      </c>
      <c r="P53" s="138">
        <f t="shared" ref="P53:P55" si="113">N53+O53</f>
        <v>5</v>
      </c>
      <c r="Q53" s="139">
        <v>0</v>
      </c>
      <c r="R53" s="70">
        <v>0</v>
      </c>
      <c r="S53" s="138">
        <f t="shared" si="5"/>
        <v>0</v>
      </c>
      <c r="T53" s="140">
        <v>0</v>
      </c>
      <c r="U53" s="84">
        <v>1445.25</v>
      </c>
      <c r="V53" s="137">
        <f t="shared" si="6"/>
        <v>1445.25</v>
      </c>
      <c r="W53" s="139">
        <v>0</v>
      </c>
      <c r="X53" s="70">
        <v>18.48</v>
      </c>
      <c r="Y53" s="137">
        <f t="shared" si="7"/>
        <v>18.48</v>
      </c>
      <c r="Z53" s="144"/>
      <c r="AA53" s="15">
        <v>197.12</v>
      </c>
      <c r="AB53" s="138">
        <f t="shared" si="8"/>
        <v>197.12</v>
      </c>
      <c r="AC53" s="145"/>
      <c r="AD53" s="134"/>
      <c r="AE53" s="146">
        <f t="shared" si="109"/>
        <v>0</v>
      </c>
      <c r="AF53" s="141">
        <f t="shared" si="87"/>
        <v>472.52499999999998</v>
      </c>
      <c r="AG53" s="14">
        <f t="shared" si="88"/>
        <v>1883.1875</v>
      </c>
      <c r="AH53" s="142">
        <f t="shared" si="12"/>
        <v>2355.7125000000001</v>
      </c>
    </row>
    <row r="54" spans="1:34" x14ac:dyDescent="0.2">
      <c r="A54" s="83">
        <v>46</v>
      </c>
      <c r="B54" s="139">
        <v>287.5</v>
      </c>
      <c r="C54" s="70">
        <v>146.25</v>
      </c>
      <c r="D54" s="137">
        <f t="shared" si="0"/>
        <v>433.75</v>
      </c>
      <c r="E54" s="140">
        <v>169.57500000000002</v>
      </c>
      <c r="F54" s="69">
        <v>86.0625</v>
      </c>
      <c r="G54" s="137">
        <f t="shared" si="14"/>
        <v>255.63750000000002</v>
      </c>
      <c r="H54" s="139">
        <v>0</v>
      </c>
      <c r="I54" s="70">
        <v>141.68</v>
      </c>
      <c r="J54" s="137">
        <f t="shared" si="2"/>
        <v>141.68</v>
      </c>
      <c r="K54" s="147"/>
      <c r="L54" s="40"/>
      <c r="M54" s="137">
        <f t="shared" si="3"/>
        <v>0</v>
      </c>
      <c r="N54" s="139">
        <v>5</v>
      </c>
      <c r="O54" s="70">
        <v>0</v>
      </c>
      <c r="P54" s="138">
        <f t="shared" si="113"/>
        <v>5</v>
      </c>
      <c r="Q54" s="139">
        <v>0</v>
      </c>
      <c r="R54" s="70">
        <v>0</v>
      </c>
      <c r="S54" s="138">
        <f t="shared" si="5"/>
        <v>0</v>
      </c>
      <c r="T54" s="140">
        <v>0</v>
      </c>
      <c r="U54" s="84">
        <v>1207.25</v>
      </c>
      <c r="V54" s="137">
        <f t="shared" si="6"/>
        <v>1207.25</v>
      </c>
      <c r="W54" s="139">
        <v>0</v>
      </c>
      <c r="X54" s="70">
        <v>21.12</v>
      </c>
      <c r="Y54" s="137">
        <f t="shared" si="7"/>
        <v>21.12</v>
      </c>
      <c r="Z54" s="144"/>
      <c r="AA54" s="15">
        <v>215.6</v>
      </c>
      <c r="AB54" s="138">
        <f t="shared" si="8"/>
        <v>215.6</v>
      </c>
      <c r="AC54" s="145"/>
      <c r="AD54" s="134"/>
      <c r="AE54" s="146">
        <f t="shared" si="109"/>
        <v>0</v>
      </c>
      <c r="AF54" s="141">
        <f t="shared" si="87"/>
        <v>462.07500000000005</v>
      </c>
      <c r="AG54" s="14">
        <f t="shared" si="88"/>
        <v>1817.9624999999999</v>
      </c>
      <c r="AH54" s="142">
        <f t="shared" si="12"/>
        <v>2280.0374999999999</v>
      </c>
    </row>
    <row r="55" spans="1:34" x14ac:dyDescent="0.2">
      <c r="A55" s="83">
        <v>47</v>
      </c>
      <c r="B55" s="139">
        <v>332.5</v>
      </c>
      <c r="C55" s="70">
        <v>160</v>
      </c>
      <c r="D55" s="137">
        <f t="shared" si="0"/>
        <v>492.5</v>
      </c>
      <c r="E55" s="140">
        <v>233.64375000000001</v>
      </c>
      <c r="F55" s="69">
        <v>76.5</v>
      </c>
      <c r="G55" s="137">
        <f t="shared" si="14"/>
        <v>310.14375000000001</v>
      </c>
      <c r="H55" s="139">
        <v>0</v>
      </c>
      <c r="I55" s="70">
        <v>248.85</v>
      </c>
      <c r="J55" s="137">
        <f t="shared" si="2"/>
        <v>248.85</v>
      </c>
      <c r="K55" s="147"/>
      <c r="L55" s="40"/>
      <c r="M55" s="137">
        <f t="shared" si="3"/>
        <v>0</v>
      </c>
      <c r="N55" s="139">
        <v>5</v>
      </c>
      <c r="O55" s="70">
        <v>0</v>
      </c>
      <c r="P55" s="138">
        <f t="shared" si="113"/>
        <v>5</v>
      </c>
      <c r="Q55" s="139"/>
      <c r="R55" s="70">
        <v>0</v>
      </c>
      <c r="S55" s="138">
        <f t="shared" ref="S55:S60" si="114">Q55+R55</f>
        <v>0</v>
      </c>
      <c r="T55" s="140">
        <v>0</v>
      </c>
      <c r="U55" s="84">
        <v>1155.5</v>
      </c>
      <c r="V55" s="137">
        <f t="shared" si="6"/>
        <v>1155.5</v>
      </c>
      <c r="W55" s="139">
        <v>0</v>
      </c>
      <c r="X55" s="70">
        <v>10.56</v>
      </c>
      <c r="Y55" s="137">
        <f t="shared" si="7"/>
        <v>10.56</v>
      </c>
      <c r="Z55" s="144"/>
      <c r="AA55" s="15">
        <v>227.92000000000002</v>
      </c>
      <c r="AB55" s="138">
        <f t="shared" si="8"/>
        <v>227.92000000000002</v>
      </c>
      <c r="AC55" s="145"/>
      <c r="AD55" s="134"/>
      <c r="AE55" s="146">
        <f t="shared" si="109"/>
        <v>0</v>
      </c>
      <c r="AF55" s="141">
        <f t="shared" si="87"/>
        <v>571.14374999999995</v>
      </c>
      <c r="AG55" s="14">
        <f t="shared" si="88"/>
        <v>1879.33</v>
      </c>
      <c r="AH55" s="142">
        <f t="shared" si="12"/>
        <v>2450.4737500000001</v>
      </c>
    </row>
    <row r="56" spans="1:34" x14ac:dyDescent="0.2">
      <c r="A56" s="83">
        <v>48</v>
      </c>
      <c r="B56" s="139">
        <v>392.5</v>
      </c>
      <c r="C56" s="70">
        <v>160</v>
      </c>
      <c r="D56" s="137">
        <f t="shared" si="0"/>
        <v>552.5</v>
      </c>
      <c r="E56" s="140">
        <v>155.23124999999999</v>
      </c>
      <c r="F56" s="69">
        <v>117.61874999999998</v>
      </c>
      <c r="G56" s="137">
        <f t="shared" si="14"/>
        <v>272.84999999999997</v>
      </c>
      <c r="H56" s="139">
        <v>0</v>
      </c>
      <c r="I56" s="70">
        <v>130.66999999999999</v>
      </c>
      <c r="J56" s="137">
        <f t="shared" si="2"/>
        <v>130.66999999999999</v>
      </c>
      <c r="K56" s="139"/>
      <c r="L56" s="70"/>
      <c r="M56" s="137">
        <f t="shared" si="3"/>
        <v>0</v>
      </c>
      <c r="N56" s="139">
        <v>5</v>
      </c>
      <c r="O56" s="70">
        <v>0</v>
      </c>
      <c r="P56" s="138">
        <f t="shared" si="84"/>
        <v>5</v>
      </c>
      <c r="Q56" s="139"/>
      <c r="R56" s="70">
        <v>0</v>
      </c>
      <c r="S56" s="138">
        <f t="shared" si="114"/>
        <v>0</v>
      </c>
      <c r="T56" s="140">
        <v>0</v>
      </c>
      <c r="U56" s="84">
        <v>1225.75</v>
      </c>
      <c r="V56" s="137">
        <f t="shared" si="6"/>
        <v>1225.75</v>
      </c>
      <c r="W56" s="139">
        <v>0</v>
      </c>
      <c r="X56" s="70">
        <v>13.2</v>
      </c>
      <c r="Y56" s="137">
        <f t="shared" si="7"/>
        <v>13.2</v>
      </c>
      <c r="Z56" s="144"/>
      <c r="AA56" s="15">
        <v>240.24</v>
      </c>
      <c r="AB56" s="138">
        <f t="shared" si="8"/>
        <v>240.24</v>
      </c>
      <c r="AC56" s="145"/>
      <c r="AD56" s="134"/>
      <c r="AE56" s="146">
        <f t="shared" si="109"/>
        <v>0</v>
      </c>
      <c r="AF56" s="141">
        <f t="shared" si="87"/>
        <v>552.73125000000005</v>
      </c>
      <c r="AG56" s="14">
        <f t="shared" si="88"/>
        <v>1887.47875</v>
      </c>
      <c r="AH56" s="142">
        <f t="shared" si="12"/>
        <v>2440.21</v>
      </c>
    </row>
    <row r="57" spans="1:34" x14ac:dyDescent="0.2">
      <c r="A57" s="83">
        <v>49</v>
      </c>
      <c r="B57" s="140">
        <v>337.5</v>
      </c>
      <c r="C57" s="69">
        <v>160</v>
      </c>
      <c r="D57" s="137">
        <f t="shared" ref="D57" si="115">B57+C57</f>
        <v>497.5</v>
      </c>
      <c r="E57" s="140">
        <v>152.68124999999998</v>
      </c>
      <c r="F57" s="69">
        <v>223.125</v>
      </c>
      <c r="G57" s="137">
        <f>E57+F57</f>
        <v>375.80624999999998</v>
      </c>
      <c r="H57" s="139">
        <v>0</v>
      </c>
      <c r="I57" s="70">
        <v>400</v>
      </c>
      <c r="J57" s="137">
        <f t="shared" si="2"/>
        <v>400</v>
      </c>
      <c r="K57" s="139"/>
      <c r="L57" s="70"/>
      <c r="M57" s="137">
        <f t="shared" si="3"/>
        <v>0</v>
      </c>
      <c r="N57" s="139"/>
      <c r="O57" s="70"/>
      <c r="P57" s="138">
        <f t="shared" si="84"/>
        <v>0</v>
      </c>
      <c r="Q57" s="139"/>
      <c r="R57" s="70"/>
      <c r="S57" s="138">
        <f t="shared" si="114"/>
        <v>0</v>
      </c>
      <c r="T57" s="140">
        <v>0</v>
      </c>
      <c r="U57" s="84">
        <v>852.75</v>
      </c>
      <c r="V57" s="137">
        <f t="shared" si="6"/>
        <v>852.75</v>
      </c>
      <c r="W57" s="139">
        <v>0</v>
      </c>
      <c r="X57" s="70">
        <v>0</v>
      </c>
      <c r="Y57" s="137">
        <f t="shared" si="7"/>
        <v>0</v>
      </c>
      <c r="Z57" s="144"/>
      <c r="AA57" s="15">
        <v>246.4</v>
      </c>
      <c r="AB57" s="138">
        <f t="shared" si="8"/>
        <v>246.4</v>
      </c>
      <c r="AC57" s="145"/>
      <c r="AD57" s="134"/>
      <c r="AE57" s="146">
        <f t="shared" si="109"/>
        <v>0</v>
      </c>
      <c r="AF57" s="141">
        <f t="shared" si="87"/>
        <v>490.18124999999998</v>
      </c>
      <c r="AG57" s="14">
        <f t="shared" si="88"/>
        <v>1882.2750000000001</v>
      </c>
      <c r="AH57" s="142">
        <f t="shared" si="12"/>
        <v>2372.4562500000002</v>
      </c>
    </row>
    <row r="58" spans="1:34" x14ac:dyDescent="0.2">
      <c r="A58" s="83">
        <v>50</v>
      </c>
      <c r="B58" s="140">
        <v>246.25</v>
      </c>
      <c r="C58" s="69">
        <v>222.5</v>
      </c>
      <c r="D58" s="137">
        <f t="shared" ref="D58" si="116">B58+C58</f>
        <v>468.75</v>
      </c>
      <c r="E58" s="140">
        <v>126.22499999999999</v>
      </c>
      <c r="F58" s="69">
        <v>282.73124999999999</v>
      </c>
      <c r="G58" s="137">
        <f>E58+F58</f>
        <v>408.95624999999995</v>
      </c>
      <c r="H58" s="139">
        <v>0</v>
      </c>
      <c r="I58" s="70">
        <v>400</v>
      </c>
      <c r="J58" s="137">
        <f t="shared" si="2"/>
        <v>400</v>
      </c>
      <c r="K58" s="139"/>
      <c r="L58" s="70"/>
      <c r="M58" s="137">
        <f t="shared" si="3"/>
        <v>0</v>
      </c>
      <c r="N58" s="139"/>
      <c r="O58" s="70"/>
      <c r="P58" s="138">
        <f t="shared" si="84"/>
        <v>0</v>
      </c>
      <c r="Q58" s="139"/>
      <c r="R58" s="70"/>
      <c r="S58" s="138">
        <f t="shared" si="114"/>
        <v>0</v>
      </c>
      <c r="T58" s="140">
        <v>0</v>
      </c>
      <c r="U58" s="84">
        <v>787</v>
      </c>
      <c r="V58" s="137">
        <f t="shared" si="6"/>
        <v>787</v>
      </c>
      <c r="W58" s="139">
        <v>0</v>
      </c>
      <c r="X58" s="70">
        <v>10.56</v>
      </c>
      <c r="Y58" s="137">
        <f t="shared" ref="Y58:Y60" si="117">SUM(W58:X58)</f>
        <v>10.56</v>
      </c>
      <c r="Z58" s="144"/>
      <c r="AA58" s="15">
        <v>240.24</v>
      </c>
      <c r="AB58" s="138">
        <f t="shared" si="8"/>
        <v>240.24</v>
      </c>
      <c r="AC58" s="144"/>
      <c r="AD58" s="15"/>
      <c r="AE58" s="137">
        <f t="shared" si="109"/>
        <v>0</v>
      </c>
      <c r="AF58" s="141">
        <f t="shared" si="87"/>
        <v>372.47500000000002</v>
      </c>
      <c r="AG58" s="14">
        <f t="shared" si="88"/>
        <v>1943.03125</v>
      </c>
      <c r="AH58" s="142">
        <f t="shared" si="12"/>
        <v>2315.5062499999999</v>
      </c>
    </row>
    <row r="59" spans="1:34" x14ac:dyDescent="0.2">
      <c r="A59" s="83">
        <v>51</v>
      </c>
      <c r="B59" s="140">
        <v>261.25</v>
      </c>
      <c r="C59" s="69">
        <v>222.5</v>
      </c>
      <c r="D59" s="137">
        <f t="shared" ref="D59" si="118">B59+C59</f>
        <v>483.75</v>
      </c>
      <c r="E59" s="148">
        <v>171.16874999999999</v>
      </c>
      <c r="F59" s="79">
        <v>504.9</v>
      </c>
      <c r="G59" s="138">
        <f t="shared" ref="G59:G60" si="119">E59+F59</f>
        <v>676.06874999999991</v>
      </c>
      <c r="H59" s="139">
        <v>0</v>
      </c>
      <c r="I59" s="70">
        <v>66.5</v>
      </c>
      <c r="J59" s="137">
        <f t="shared" si="2"/>
        <v>66.5</v>
      </c>
      <c r="K59" s="139"/>
      <c r="L59" s="70"/>
      <c r="M59" s="137">
        <f t="shared" si="3"/>
        <v>0</v>
      </c>
      <c r="N59" s="139"/>
      <c r="O59" s="70"/>
      <c r="P59" s="138">
        <f t="shared" si="84"/>
        <v>0</v>
      </c>
      <c r="Q59" s="139"/>
      <c r="R59" s="70"/>
      <c r="S59" s="138">
        <f t="shared" si="114"/>
        <v>0</v>
      </c>
      <c r="T59" s="140">
        <v>0</v>
      </c>
      <c r="U59" s="84">
        <v>1049.5</v>
      </c>
      <c r="V59" s="137">
        <f t="shared" ref="V59" si="120">T59+U59</f>
        <v>1049.5</v>
      </c>
      <c r="W59" s="139">
        <v>0</v>
      </c>
      <c r="X59" s="70">
        <v>0</v>
      </c>
      <c r="Y59" s="137">
        <f t="shared" si="117"/>
        <v>0</v>
      </c>
      <c r="Z59" s="144"/>
      <c r="AA59" s="15">
        <v>234.08</v>
      </c>
      <c r="AB59" s="138">
        <f t="shared" si="8"/>
        <v>234.08</v>
      </c>
      <c r="AC59" s="144"/>
      <c r="AD59" s="15"/>
      <c r="AE59" s="137">
        <f t="shared" si="109"/>
        <v>0</v>
      </c>
      <c r="AF59" s="141">
        <f t="shared" si="87"/>
        <v>432.41874999999999</v>
      </c>
      <c r="AG59" s="14">
        <f t="shared" si="88"/>
        <v>2077.48</v>
      </c>
      <c r="AH59" s="142">
        <f t="shared" si="12"/>
        <v>2509.8987499999998</v>
      </c>
    </row>
    <row r="60" spans="1:34" ht="13.5" thickBot="1" x14ac:dyDescent="0.25">
      <c r="A60" s="157">
        <v>52</v>
      </c>
      <c r="B60" s="158">
        <v>261.25</v>
      </c>
      <c r="C60" s="159">
        <v>270</v>
      </c>
      <c r="D60" s="172">
        <f t="shared" ref="D60" si="121">B60+C60</f>
        <v>531.25</v>
      </c>
      <c r="E60" s="160">
        <v>132.6</v>
      </c>
      <c r="F60" s="161">
        <v>657.30234374999986</v>
      </c>
      <c r="G60" s="172">
        <f t="shared" si="119"/>
        <v>789.90234374999989</v>
      </c>
      <c r="H60" s="139">
        <v>0</v>
      </c>
      <c r="I60" s="70">
        <v>73.097999999999999</v>
      </c>
      <c r="J60" s="137">
        <f t="shared" ref="J60" si="122">SUM(H60:I60)</f>
        <v>73.097999999999999</v>
      </c>
      <c r="K60" s="158"/>
      <c r="L60" s="159"/>
      <c r="M60" s="137">
        <f t="shared" si="3"/>
        <v>0</v>
      </c>
      <c r="N60" s="162"/>
      <c r="O60" s="163"/>
      <c r="P60" s="172">
        <f t="shared" si="84"/>
        <v>0</v>
      </c>
      <c r="Q60" s="158"/>
      <c r="R60" s="159"/>
      <c r="S60" s="172">
        <f t="shared" si="114"/>
        <v>0</v>
      </c>
      <c r="T60" s="140">
        <v>0</v>
      </c>
      <c r="U60" s="161">
        <v>858.75</v>
      </c>
      <c r="V60" s="172">
        <f t="shared" ref="V60" si="123">T60+U60</f>
        <v>858.75</v>
      </c>
      <c r="W60" s="158"/>
      <c r="X60" s="159"/>
      <c r="Y60" s="172">
        <f t="shared" si="117"/>
        <v>0</v>
      </c>
      <c r="Z60" s="164"/>
      <c r="AA60" s="165">
        <v>227.92000000000002</v>
      </c>
      <c r="AB60" s="138">
        <f t="shared" si="8"/>
        <v>227.92000000000002</v>
      </c>
      <c r="AC60" s="164"/>
      <c r="AD60" s="165"/>
      <c r="AE60" s="172">
        <f t="shared" si="109"/>
        <v>0</v>
      </c>
      <c r="AF60" s="173">
        <f t="shared" si="87"/>
        <v>393.85</v>
      </c>
      <c r="AG60" s="174">
        <f t="shared" si="88"/>
        <v>2087.0703437499997</v>
      </c>
      <c r="AH60" s="142">
        <f t="shared" si="12"/>
        <v>2480.9203437499996</v>
      </c>
    </row>
    <row r="61" spans="1:34" ht="13.5" thickBot="1" x14ac:dyDescent="0.25">
      <c r="A61" s="175"/>
      <c r="B61" s="176">
        <f t="shared" ref="B61:AH61" si="124">SUM(B9:B60)</f>
        <v>8196.25</v>
      </c>
      <c r="C61" s="176">
        <f t="shared" si="124"/>
        <v>8256.25</v>
      </c>
      <c r="D61" s="171">
        <f t="shared" si="124"/>
        <v>16452.5</v>
      </c>
      <c r="E61" s="176">
        <f t="shared" si="124"/>
        <v>2497.9049999999993</v>
      </c>
      <c r="F61" s="176">
        <f t="shared" si="124"/>
        <v>11725.06984375</v>
      </c>
      <c r="G61" s="171">
        <f t="shared" si="124"/>
        <v>14222.974843749998</v>
      </c>
      <c r="H61" s="176">
        <v>0</v>
      </c>
      <c r="I61" s="176">
        <v>99.034999999999997</v>
      </c>
      <c r="J61" s="171">
        <f t="shared" si="124"/>
        <v>11178.824999999999</v>
      </c>
      <c r="K61" s="176">
        <f t="shared" si="124"/>
        <v>2115.20408</v>
      </c>
      <c r="L61" s="171">
        <f t="shared" si="124"/>
        <v>4096.0159999999996</v>
      </c>
      <c r="M61" s="176">
        <f t="shared" si="124"/>
        <v>6211.2200800000001</v>
      </c>
      <c r="N61" s="176">
        <f t="shared" si="124"/>
        <v>35</v>
      </c>
      <c r="O61" s="176">
        <f t="shared" si="124"/>
        <v>0</v>
      </c>
      <c r="P61" s="171">
        <f t="shared" si="124"/>
        <v>35</v>
      </c>
      <c r="Q61" s="176">
        <f t="shared" si="124"/>
        <v>4349.25</v>
      </c>
      <c r="R61" s="176">
        <f t="shared" si="124"/>
        <v>40762.934913043486</v>
      </c>
      <c r="S61" s="171">
        <f t="shared" si="124"/>
        <v>45112.184913043478</v>
      </c>
      <c r="T61" s="176">
        <f t="shared" si="124"/>
        <v>0</v>
      </c>
      <c r="U61" s="176">
        <f t="shared" si="124"/>
        <v>25855.804000000004</v>
      </c>
      <c r="V61" s="171">
        <f t="shared" si="124"/>
        <v>25855.804000000004</v>
      </c>
      <c r="W61" s="176">
        <f t="shared" si="124"/>
        <v>5280.1470000000027</v>
      </c>
      <c r="X61" s="176">
        <f t="shared" si="124"/>
        <v>8240.1610000000001</v>
      </c>
      <c r="Y61" s="171">
        <f t="shared" si="124"/>
        <v>13520.308000000001</v>
      </c>
      <c r="Z61" s="176">
        <f t="shared" si="124"/>
        <v>0</v>
      </c>
      <c r="AA61" s="176">
        <f t="shared" si="124"/>
        <v>11386.56</v>
      </c>
      <c r="AB61" s="171">
        <f t="shared" si="124"/>
        <v>11357.31</v>
      </c>
      <c r="AC61" s="176">
        <f t="shared" si="124"/>
        <v>0</v>
      </c>
      <c r="AD61" s="176">
        <f t="shared" si="124"/>
        <v>2254.5600000000013</v>
      </c>
      <c r="AE61" s="171">
        <f t="shared" si="124"/>
        <v>2254.5600000000013</v>
      </c>
      <c r="AF61" s="171">
        <f t="shared" si="124"/>
        <v>22473.756079999999</v>
      </c>
      <c r="AG61" s="171">
        <f t="shared" si="124"/>
        <v>123756.18075679346</v>
      </c>
      <c r="AH61" s="171">
        <f t="shared" si="124"/>
        <v>146229.93683679347</v>
      </c>
    </row>
    <row r="62" spans="1:34" x14ac:dyDescent="0.2">
      <c r="A62" s="18"/>
      <c r="B62" s="19"/>
      <c r="C62" s="19"/>
      <c r="D62" s="20"/>
      <c r="E62" s="20"/>
      <c r="F62" s="20"/>
      <c r="G62" s="19"/>
      <c r="H62" s="21"/>
      <c r="I62" s="22"/>
      <c r="J62" s="23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4"/>
      <c r="AG62" s="24"/>
      <c r="AH62" s="24"/>
    </row>
    <row r="63" spans="1:34" x14ac:dyDescent="0.2">
      <c r="A63" s="26"/>
      <c r="B63" s="27">
        <f>B61*4</f>
        <v>32785</v>
      </c>
      <c r="C63" s="27">
        <f>C61*4</f>
        <v>33025</v>
      </c>
      <c r="D63" s="27">
        <f t="shared" ref="D63:AH63" si="125">D61*4</f>
        <v>65810</v>
      </c>
      <c r="E63" s="27">
        <f t="shared" si="125"/>
        <v>9991.6199999999972</v>
      </c>
      <c r="F63" s="27">
        <f t="shared" si="125"/>
        <v>46900.279374999998</v>
      </c>
      <c r="G63" s="27">
        <f t="shared" si="125"/>
        <v>56891.899374999994</v>
      </c>
      <c r="H63" s="27">
        <f>H61*4</f>
        <v>0</v>
      </c>
      <c r="I63" s="27">
        <f>I61*4</f>
        <v>396.14</v>
      </c>
      <c r="J63" s="28">
        <f>J61*4</f>
        <v>44715.299999999996</v>
      </c>
      <c r="K63" s="28">
        <f t="shared" si="125"/>
        <v>8460.8163199999999</v>
      </c>
      <c r="L63" s="28">
        <f t="shared" si="125"/>
        <v>16384.063999999998</v>
      </c>
      <c r="M63" s="28">
        <f t="shared" si="125"/>
        <v>24844.88032</v>
      </c>
      <c r="N63" s="28">
        <f t="shared" si="125"/>
        <v>140</v>
      </c>
      <c r="O63" s="28">
        <f t="shared" si="125"/>
        <v>0</v>
      </c>
      <c r="P63" s="28">
        <f t="shared" si="125"/>
        <v>140</v>
      </c>
      <c r="Q63" s="28">
        <f t="shared" si="125"/>
        <v>17397</v>
      </c>
      <c r="R63" s="28">
        <f t="shared" si="125"/>
        <v>163051.73965217394</v>
      </c>
      <c r="S63" s="28">
        <f t="shared" si="125"/>
        <v>180448.73965217391</v>
      </c>
      <c r="T63" s="28">
        <f t="shared" si="125"/>
        <v>0</v>
      </c>
      <c r="U63" s="28">
        <f t="shared" si="125"/>
        <v>103423.21600000001</v>
      </c>
      <c r="V63" s="28">
        <f t="shared" si="125"/>
        <v>103423.21600000001</v>
      </c>
      <c r="W63" s="28">
        <f t="shared" si="125"/>
        <v>21120.588000000011</v>
      </c>
      <c r="X63" s="28">
        <f t="shared" si="125"/>
        <v>32960.644</v>
      </c>
      <c r="Y63" s="28">
        <f t="shared" si="125"/>
        <v>54081.232000000004</v>
      </c>
      <c r="Z63" s="28">
        <f t="shared" si="125"/>
        <v>0</v>
      </c>
      <c r="AA63" s="28">
        <f t="shared" si="125"/>
        <v>45546.239999999998</v>
      </c>
      <c r="AB63" s="28">
        <f t="shared" si="125"/>
        <v>45429.24</v>
      </c>
      <c r="AC63" s="28">
        <f t="shared" si="125"/>
        <v>0</v>
      </c>
      <c r="AD63" s="28">
        <f t="shared" si="125"/>
        <v>9018.2400000000052</v>
      </c>
      <c r="AE63" s="28">
        <f t="shared" si="125"/>
        <v>9018.2400000000052</v>
      </c>
      <c r="AF63" s="29">
        <f t="shared" si="125"/>
        <v>89895.024319999997</v>
      </c>
      <c r="AG63" s="29">
        <f t="shared" si="125"/>
        <v>495024.72302717384</v>
      </c>
      <c r="AH63" s="29">
        <f t="shared" si="125"/>
        <v>584919.74734717386</v>
      </c>
    </row>
    <row r="64" spans="1:34" x14ac:dyDescent="0.2">
      <c r="A64" s="26"/>
      <c r="B64" s="26">
        <v>5.75</v>
      </c>
      <c r="C64" s="26"/>
      <c r="D64" s="26"/>
      <c r="E64" s="26"/>
      <c r="F64" s="26"/>
      <c r="G64" s="31"/>
      <c r="H64" s="32" t="s">
        <v>45</v>
      </c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1"/>
      <c r="AH64" s="31"/>
    </row>
    <row r="65" spans="1:34" x14ac:dyDescent="0.2">
      <c r="A65" s="26" t="s">
        <v>39</v>
      </c>
      <c r="B65" s="26"/>
      <c r="C65" s="26"/>
      <c r="D65" s="26"/>
      <c r="E65" s="26"/>
      <c r="F65" s="26"/>
      <c r="G65" s="26"/>
      <c r="H65" s="31"/>
      <c r="I65" s="32"/>
      <c r="J65" s="33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0"/>
      <c r="V65" s="30">
        <f>SUM(V44:V60)</f>
        <v>17304.3465</v>
      </c>
      <c r="W65" s="31"/>
      <c r="X65" s="31"/>
      <c r="Y65" s="133"/>
      <c r="Z65" s="31"/>
      <c r="AA65" s="31"/>
      <c r="AB65" s="31"/>
      <c r="AC65" s="31"/>
      <c r="AD65" s="31"/>
      <c r="AE65" s="31"/>
      <c r="AF65" s="31"/>
      <c r="AG65" s="31"/>
      <c r="AH65" s="31"/>
    </row>
    <row r="66" spans="1:34" x14ac:dyDescent="0.2">
      <c r="A66" s="26" t="s">
        <v>17</v>
      </c>
      <c r="B66" s="26"/>
      <c r="C66" s="26"/>
      <c r="D66" s="26"/>
      <c r="E66" s="26"/>
      <c r="F66" s="26"/>
      <c r="G66" s="26"/>
      <c r="H66" s="31"/>
      <c r="I66" s="31"/>
      <c r="J66" s="31"/>
      <c r="K66" s="30"/>
      <c r="L66" s="87"/>
      <c r="M66" s="88"/>
      <c r="N66" s="88"/>
      <c r="O66" s="88"/>
      <c r="P66" s="88"/>
      <c r="Q66" s="88"/>
      <c r="R66" s="88"/>
      <c r="S66" s="88"/>
      <c r="T66" s="88"/>
      <c r="U66" s="119"/>
      <c r="V66" s="88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</row>
    <row r="67" spans="1:34" x14ac:dyDescent="0.2">
      <c r="A67" s="26" t="s">
        <v>18</v>
      </c>
      <c r="B67" s="26"/>
      <c r="C67" s="26"/>
      <c r="D67" s="26"/>
      <c r="E67" s="26"/>
      <c r="F67" s="26"/>
      <c r="G67" s="26"/>
      <c r="H67" s="31"/>
      <c r="I67" s="31"/>
      <c r="J67" s="31"/>
      <c r="K67" s="31"/>
      <c r="L67" s="88"/>
      <c r="M67" s="88"/>
      <c r="N67" s="88"/>
      <c r="O67" s="88"/>
      <c r="P67" s="88"/>
      <c r="Q67" s="88"/>
      <c r="R67" s="88"/>
      <c r="S67" s="88"/>
      <c r="T67" s="88"/>
      <c r="U67" s="119"/>
      <c r="V67" s="88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</row>
    <row r="68" spans="1:34" x14ac:dyDescent="0.2">
      <c r="A68" s="26" t="s">
        <v>47</v>
      </c>
      <c r="B68" s="26"/>
      <c r="C68" s="26"/>
      <c r="D68" s="26"/>
      <c r="E68" s="26"/>
      <c r="F68" s="26"/>
      <c r="G68" s="26"/>
      <c r="H68" s="31"/>
      <c r="I68" s="31"/>
      <c r="J68" s="31"/>
      <c r="K68" s="34"/>
      <c r="L68" s="88"/>
      <c r="M68" s="89"/>
      <c r="N68" s="89"/>
      <c r="O68" s="89"/>
      <c r="P68" s="89"/>
      <c r="Q68" s="89"/>
      <c r="R68" s="130"/>
      <c r="S68" s="130"/>
      <c r="T68" s="89"/>
      <c r="U68" s="89"/>
      <c r="V68" s="130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</row>
    <row r="69" spans="1:34" x14ac:dyDescent="0.2">
      <c r="A69" s="190" t="s">
        <v>38</v>
      </c>
      <c r="B69" s="190"/>
      <c r="C69" s="190"/>
      <c r="D69" s="190"/>
      <c r="E69" s="190"/>
      <c r="F69" s="190"/>
      <c r="G69" s="190"/>
      <c r="H69" s="190"/>
      <c r="I69" s="190"/>
      <c r="J69" s="190"/>
      <c r="L69" s="90"/>
      <c r="M69" s="91"/>
      <c r="N69" s="91"/>
      <c r="O69" s="91"/>
      <c r="P69" s="91"/>
      <c r="Q69" s="91"/>
      <c r="R69" s="91"/>
      <c r="S69" s="91"/>
      <c r="T69" s="91"/>
      <c r="U69" s="91"/>
      <c r="V69" s="91"/>
    </row>
    <row r="70" spans="1:34" x14ac:dyDescent="0.2">
      <c r="A70" s="80" t="s">
        <v>40</v>
      </c>
      <c r="L70" s="90"/>
      <c r="M70" s="91"/>
      <c r="N70" s="91"/>
      <c r="O70" s="91"/>
      <c r="P70" s="91"/>
      <c r="Q70" s="91"/>
      <c r="R70" s="91"/>
      <c r="S70" s="91"/>
      <c r="T70" s="91"/>
      <c r="U70" s="91"/>
      <c r="V70" s="91"/>
    </row>
    <row r="71" spans="1:34" x14ac:dyDescent="0.2">
      <c r="A71" s="80" t="s">
        <v>46</v>
      </c>
      <c r="L71" s="90"/>
      <c r="M71" s="91"/>
      <c r="N71" s="91"/>
      <c r="O71" s="91"/>
      <c r="P71" s="91"/>
      <c r="Q71" s="91"/>
      <c r="R71" s="91"/>
      <c r="S71" s="91"/>
      <c r="T71" s="91"/>
      <c r="U71" s="91"/>
      <c r="V71" s="91"/>
    </row>
    <row r="72" spans="1:34" x14ac:dyDescent="0.2">
      <c r="A72" s="80" t="s">
        <v>48</v>
      </c>
      <c r="G72" s="76"/>
      <c r="L72" s="18"/>
      <c r="M72" s="34"/>
      <c r="N72" s="34"/>
    </row>
    <row r="73" spans="1:34" x14ac:dyDescent="0.2">
      <c r="A73" s="80" t="s">
        <v>52</v>
      </c>
      <c r="G73" s="76"/>
      <c r="L73" s="18"/>
      <c r="M73" s="34"/>
      <c r="N73" s="34"/>
    </row>
    <row r="74" spans="1:34" x14ac:dyDescent="0.2">
      <c r="A74" s="80" t="s">
        <v>55</v>
      </c>
      <c r="G74" s="76"/>
      <c r="L74" s="18"/>
      <c r="M74" s="34"/>
      <c r="N74" s="34"/>
    </row>
    <row r="75" spans="1:34" x14ac:dyDescent="0.2">
      <c r="L75" s="18"/>
      <c r="M75" s="30"/>
      <c r="N75" s="34"/>
    </row>
    <row r="76" spans="1:34" x14ac:dyDescent="0.2">
      <c r="A76" s="123" t="s">
        <v>56</v>
      </c>
      <c r="B76" s="120"/>
      <c r="C76" s="120"/>
      <c r="D76" s="120"/>
      <c r="E76" s="120"/>
      <c r="F76" s="120"/>
      <c r="G76" s="120"/>
      <c r="H76" s="120"/>
      <c r="I76" s="120"/>
      <c r="J76" s="120"/>
      <c r="K76" s="120"/>
      <c r="L76" s="120"/>
      <c r="M76" s="121"/>
      <c r="N76" s="122"/>
      <c r="O76" s="120"/>
    </row>
    <row r="77" spans="1:34" x14ac:dyDescent="0.2">
      <c r="A77" s="120" t="s">
        <v>68</v>
      </c>
      <c r="B77" s="120"/>
      <c r="C77" s="120"/>
      <c r="D77" s="120"/>
      <c r="E77" s="120"/>
      <c r="F77" s="120"/>
      <c r="G77" s="120"/>
      <c r="H77" s="120"/>
      <c r="I77" s="120"/>
      <c r="J77" s="120"/>
      <c r="K77" s="120"/>
      <c r="L77" s="120"/>
      <c r="M77" s="121"/>
      <c r="N77" s="122"/>
      <c r="O77" s="120"/>
    </row>
    <row r="78" spans="1:34" x14ac:dyDescent="0.2">
      <c r="A78" s="120" t="s">
        <v>53</v>
      </c>
      <c r="B78" s="120" t="s">
        <v>57</v>
      </c>
      <c r="C78" s="120"/>
      <c r="D78" s="120"/>
      <c r="E78" s="120"/>
      <c r="F78" s="120"/>
      <c r="G78" s="120"/>
      <c r="H78" s="120"/>
      <c r="I78" s="120"/>
      <c r="J78" s="120"/>
      <c r="K78" s="120"/>
      <c r="L78" s="120"/>
      <c r="M78" s="121"/>
      <c r="N78" s="122"/>
      <c r="O78" s="120"/>
    </row>
    <row r="79" spans="1:34" x14ac:dyDescent="0.2">
      <c r="A79" s="120" t="s">
        <v>54</v>
      </c>
      <c r="B79" s="120" t="s">
        <v>58</v>
      </c>
      <c r="C79" s="120"/>
      <c r="D79" s="120"/>
      <c r="E79" s="120"/>
      <c r="F79" s="120"/>
      <c r="G79" s="120"/>
      <c r="H79" s="120"/>
      <c r="I79" s="120"/>
      <c r="J79" s="120"/>
      <c r="K79" s="120"/>
      <c r="L79" s="120"/>
      <c r="M79" s="121"/>
      <c r="N79" s="122"/>
      <c r="O79" s="120"/>
    </row>
    <row r="80" spans="1:34" x14ac:dyDescent="0.2">
      <c r="A80" s="120" t="s">
        <v>59</v>
      </c>
      <c r="M80" s="30"/>
      <c r="N80" s="34"/>
    </row>
    <row r="81" spans="1:17" x14ac:dyDescent="0.2">
      <c r="A81" s="120" t="s">
        <v>67</v>
      </c>
      <c r="M81" s="30"/>
      <c r="N81" s="34"/>
    </row>
    <row r="82" spans="1:17" x14ac:dyDescent="0.2">
      <c r="A82" s="120" t="s">
        <v>62</v>
      </c>
      <c r="M82" s="82"/>
      <c r="N82" s="31"/>
    </row>
    <row r="83" spans="1:17" x14ac:dyDescent="0.2">
      <c r="A83" s="120" t="s">
        <v>63</v>
      </c>
    </row>
    <row r="84" spans="1:17" x14ac:dyDescent="0.2">
      <c r="A84" s="120" t="s">
        <v>60</v>
      </c>
      <c r="B84" s="120" t="s">
        <v>64</v>
      </c>
    </row>
    <row r="85" spans="1:17" x14ac:dyDescent="0.2">
      <c r="A85" s="120" t="s">
        <v>65</v>
      </c>
    </row>
    <row r="86" spans="1:17" x14ac:dyDescent="0.2">
      <c r="A86" s="120" t="s">
        <v>61</v>
      </c>
      <c r="C86" s="170"/>
      <c r="D86" s="170"/>
      <c r="E86" s="170"/>
      <c r="F86" s="170"/>
      <c r="G86" s="170"/>
      <c r="H86" s="170"/>
      <c r="I86" s="170"/>
      <c r="J86" s="170"/>
      <c r="K86" s="169"/>
      <c r="L86" s="169"/>
      <c r="M86" s="169"/>
      <c r="N86" s="169"/>
      <c r="O86" s="169"/>
      <c r="P86" s="169"/>
      <c r="Q86" s="169"/>
    </row>
    <row r="89" spans="1:17" x14ac:dyDescent="0.2">
      <c r="F89" s="76"/>
    </row>
    <row r="91" spans="1:17" x14ac:dyDescent="0.2">
      <c r="F91" s="167"/>
      <c r="H91" s="25"/>
    </row>
    <row r="92" spans="1:17" x14ac:dyDescent="0.2">
      <c r="F92" s="168"/>
    </row>
  </sheetData>
  <mergeCells count="11">
    <mergeCell ref="A69:J69"/>
    <mergeCell ref="A3:AH3"/>
    <mergeCell ref="B6:D6"/>
    <mergeCell ref="E6:G6"/>
    <mergeCell ref="H6:J6"/>
    <mergeCell ref="K6:M6"/>
    <mergeCell ref="N6:P6"/>
    <mergeCell ref="Q6:S6"/>
    <mergeCell ref="T6:V6"/>
    <mergeCell ref="W6:Y6"/>
    <mergeCell ref="AF6:AH6"/>
  </mergeCells>
  <phoneticPr fontId="0" type="noConversion"/>
  <pageMargins left="0.19685039370078741" right="0.47244094488188981" top="0.27559055118110237" bottom="0.47244094488188981" header="0.19685039370078741" footer="0.51181102362204722"/>
  <pageSetup paperSize="8" scale="7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R19" sqref="R19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Q18" sqref="Q18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R13" sqref="R1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W96"/>
  <sheetViews>
    <sheetView tabSelected="1" topLeftCell="B1" zoomScale="130" zoomScaleNormal="130" workbookViewId="0">
      <pane xSplit="2" ySplit="4" topLeftCell="D43" activePane="bottomRight" state="frozen"/>
      <selection activeCell="B1" sqref="B1"/>
      <selection pane="topRight" activeCell="D1" sqref="D1"/>
      <selection pane="bottomLeft" activeCell="B5" sqref="B5"/>
      <selection pane="bottomRight" activeCell="F61" sqref="F61"/>
    </sheetView>
  </sheetViews>
  <sheetFormatPr defaultRowHeight="12.75" x14ac:dyDescent="0.2"/>
  <cols>
    <col min="1" max="1" width="9.140625" hidden="1" customWidth="1"/>
    <col min="2" max="2" width="1.28515625" customWidth="1"/>
    <col min="3" max="3" width="6.5703125" customWidth="1"/>
    <col min="4" max="34" width="5.28515625" customWidth="1"/>
    <col min="35" max="36" width="6.140625" customWidth="1"/>
    <col min="37" max="37" width="5.28515625" customWidth="1"/>
    <col min="38" max="38" width="7.28515625" customWidth="1"/>
    <col min="39" max="39" width="7.42578125" customWidth="1"/>
  </cols>
  <sheetData>
    <row r="1" spans="1:42" ht="16.5" thickBot="1" x14ac:dyDescent="0.3">
      <c r="B1" s="199" t="s">
        <v>66</v>
      </c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"/>
      <c r="AL1" s="1"/>
      <c r="AM1" s="2"/>
    </row>
    <row r="2" spans="1:42" ht="13.5" customHeight="1" thickBot="1" x14ac:dyDescent="0.25">
      <c r="B2" s="1"/>
      <c r="C2" s="1"/>
      <c r="D2" s="192" t="s">
        <v>0</v>
      </c>
      <c r="E2" s="193"/>
      <c r="F2" s="194"/>
      <c r="G2" s="192" t="s">
        <v>1</v>
      </c>
      <c r="H2" s="193"/>
      <c r="I2" s="194"/>
      <c r="J2" s="192" t="s">
        <v>2</v>
      </c>
      <c r="K2" s="193"/>
      <c r="L2" s="194"/>
      <c r="M2" s="192" t="s">
        <v>3</v>
      </c>
      <c r="N2" s="193"/>
      <c r="O2" s="194"/>
      <c r="P2" s="192" t="s">
        <v>4</v>
      </c>
      <c r="Q2" s="193"/>
      <c r="R2" s="193"/>
      <c r="S2" s="193" t="s">
        <v>5</v>
      </c>
      <c r="T2" s="193"/>
      <c r="U2" s="194"/>
      <c r="V2" s="192" t="s">
        <v>6</v>
      </c>
      <c r="W2" s="193"/>
      <c r="X2" s="194"/>
      <c r="Y2" s="192" t="s">
        <v>7</v>
      </c>
      <c r="Z2" s="193"/>
      <c r="AA2" s="194"/>
      <c r="AB2" s="37"/>
      <c r="AC2" s="37" t="s">
        <v>49</v>
      </c>
      <c r="AD2" s="37"/>
      <c r="AE2" s="110"/>
      <c r="AF2" s="37" t="s">
        <v>42</v>
      </c>
      <c r="AG2" s="38"/>
      <c r="AH2" s="192" t="s">
        <v>8</v>
      </c>
      <c r="AI2" s="193"/>
      <c r="AJ2" s="193"/>
      <c r="AK2" s="195"/>
      <c r="AL2" s="196"/>
      <c r="AM2" s="196"/>
    </row>
    <row r="3" spans="1:42" x14ac:dyDescent="0.2">
      <c r="A3" s="197" t="s">
        <v>9</v>
      </c>
      <c r="B3" s="197"/>
      <c r="C3" s="198"/>
      <c r="D3" s="3" t="s">
        <v>10</v>
      </c>
      <c r="E3" s="3" t="s">
        <v>11</v>
      </c>
      <c r="F3" s="4" t="s">
        <v>8</v>
      </c>
      <c r="G3" s="3" t="s">
        <v>10</v>
      </c>
      <c r="H3" s="3" t="s">
        <v>11</v>
      </c>
      <c r="I3" s="4" t="s">
        <v>8</v>
      </c>
      <c r="J3" s="3" t="s">
        <v>10</v>
      </c>
      <c r="K3" s="3" t="s">
        <v>11</v>
      </c>
      <c r="L3" s="4" t="s">
        <v>8</v>
      </c>
      <c r="M3" s="3" t="s">
        <v>10</v>
      </c>
      <c r="N3" s="3" t="s">
        <v>11</v>
      </c>
      <c r="O3" s="4" t="s">
        <v>8</v>
      </c>
      <c r="P3" s="3" t="s">
        <v>10</v>
      </c>
      <c r="Q3" s="3" t="s">
        <v>11</v>
      </c>
      <c r="R3" s="4" t="s">
        <v>8</v>
      </c>
      <c r="S3" s="3" t="s">
        <v>10</v>
      </c>
      <c r="T3" s="3" t="s">
        <v>11</v>
      </c>
      <c r="U3" s="4" t="s">
        <v>8</v>
      </c>
      <c r="V3" s="3" t="s">
        <v>10</v>
      </c>
      <c r="W3" s="3" t="s">
        <v>11</v>
      </c>
      <c r="X3" s="4" t="s">
        <v>8</v>
      </c>
      <c r="Y3" s="3" t="s">
        <v>10</v>
      </c>
      <c r="Z3" s="3" t="s">
        <v>11</v>
      </c>
      <c r="AA3" s="4" t="s">
        <v>8</v>
      </c>
      <c r="AB3" s="4" t="s">
        <v>10</v>
      </c>
      <c r="AC3" s="4" t="s">
        <v>11</v>
      </c>
      <c r="AD3" s="4" t="s">
        <v>8</v>
      </c>
      <c r="AE3" s="4" t="s">
        <v>10</v>
      </c>
      <c r="AF3" s="4" t="s">
        <v>11</v>
      </c>
      <c r="AG3" s="4" t="s">
        <v>8</v>
      </c>
      <c r="AH3" s="3" t="s">
        <v>10</v>
      </c>
      <c r="AI3" s="3" t="s">
        <v>11</v>
      </c>
      <c r="AJ3" s="124" t="s">
        <v>8</v>
      </c>
      <c r="AK3" s="108"/>
      <c r="AL3" s="127"/>
      <c r="AM3" s="126"/>
    </row>
    <row r="4" spans="1:42" ht="67.5" x14ac:dyDescent="0.2">
      <c r="A4" s="5" t="s">
        <v>12</v>
      </c>
      <c r="B4" s="6" t="s">
        <v>13</v>
      </c>
      <c r="C4" s="7" t="s">
        <v>14</v>
      </c>
      <c r="D4" s="8"/>
      <c r="E4" s="8"/>
      <c r="F4" s="9"/>
      <c r="G4" s="10"/>
      <c r="H4" s="10"/>
      <c r="I4" s="10"/>
      <c r="J4" s="10"/>
      <c r="K4" s="10"/>
      <c r="L4" s="10"/>
      <c r="M4" s="11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25"/>
      <c r="AK4" s="109"/>
      <c r="AL4" s="107"/>
      <c r="AM4" s="107"/>
    </row>
    <row r="5" spans="1:42" x14ac:dyDescent="0.2">
      <c r="A5" s="12">
        <v>49</v>
      </c>
      <c r="B5" s="83"/>
      <c r="C5" s="13">
        <v>1</v>
      </c>
      <c r="D5" s="70">
        <v>301.25</v>
      </c>
      <c r="E5" s="70">
        <v>155</v>
      </c>
      <c r="F5" s="70">
        <v>456.25</v>
      </c>
      <c r="G5" s="70">
        <v>35</v>
      </c>
      <c r="H5" s="70">
        <v>255.5</v>
      </c>
      <c r="I5" s="70">
        <v>290.5</v>
      </c>
      <c r="J5" s="70">
        <v>0</v>
      </c>
      <c r="K5" s="70">
        <v>362.26064999999977</v>
      </c>
      <c r="L5" s="70">
        <f>SUM(J5:K5)</f>
        <v>362.26064999999977</v>
      </c>
      <c r="M5" s="70"/>
      <c r="N5" s="70"/>
      <c r="O5" s="70">
        <v>0</v>
      </c>
      <c r="P5" s="70"/>
      <c r="Q5" s="70"/>
      <c r="R5" s="70">
        <v>0</v>
      </c>
      <c r="S5" s="70"/>
      <c r="T5" s="70"/>
      <c r="U5" s="70">
        <v>0</v>
      </c>
      <c r="V5" s="70">
        <v>0</v>
      </c>
      <c r="W5" s="70">
        <v>849.25</v>
      </c>
      <c r="X5" s="70">
        <v>849.25</v>
      </c>
      <c r="Y5" s="70"/>
      <c r="Z5" s="70"/>
      <c r="AA5" s="70">
        <v>0</v>
      </c>
      <c r="AB5" s="70">
        <v>0</v>
      </c>
      <c r="AC5" s="70">
        <v>365.17049999999989</v>
      </c>
      <c r="AD5" s="70">
        <f>SUM(AB5:AC5)</f>
        <v>365.17049999999989</v>
      </c>
      <c r="AE5" s="70"/>
      <c r="AF5" s="70"/>
      <c r="AG5" s="70">
        <v>0</v>
      </c>
      <c r="AH5" s="14">
        <f>D5+G5+J5+M5+P5+S5+V5+Y5+AB5+AE5</f>
        <v>336.25</v>
      </c>
      <c r="AI5" s="14">
        <f t="shared" ref="AI5" si="0">E5+H5+K5+N5+Q5+T5+W5+Z5+AC5+AF5</f>
        <v>1987.1811499999997</v>
      </c>
      <c r="AJ5" s="96">
        <f>SUM(AH5:AI5)</f>
        <v>2323.4311499999994</v>
      </c>
      <c r="AK5" s="128"/>
      <c r="AL5" s="106"/>
      <c r="AM5" s="106"/>
      <c r="AN5" s="76"/>
    </row>
    <row r="6" spans="1:42" x14ac:dyDescent="0.2">
      <c r="A6" s="13">
        <v>50</v>
      </c>
      <c r="B6" s="83"/>
      <c r="C6" s="13">
        <v>2</v>
      </c>
      <c r="D6" s="70">
        <v>295</v>
      </c>
      <c r="E6" s="70">
        <v>225</v>
      </c>
      <c r="F6" s="70">
        <v>520</v>
      </c>
      <c r="G6" s="70">
        <v>33.5</v>
      </c>
      <c r="H6" s="70">
        <v>211</v>
      </c>
      <c r="I6" s="70">
        <v>244.5</v>
      </c>
      <c r="J6" s="70">
        <v>0</v>
      </c>
      <c r="K6" s="70">
        <v>239.09039999999993</v>
      </c>
      <c r="L6" s="70">
        <f t="shared" ref="L6:L56" si="1">SUM(J6:K6)</f>
        <v>239.09039999999993</v>
      </c>
      <c r="M6" s="70"/>
      <c r="N6" s="70"/>
      <c r="O6" s="70">
        <v>0</v>
      </c>
      <c r="P6" s="70"/>
      <c r="Q6" s="70"/>
      <c r="R6" s="70">
        <v>0</v>
      </c>
      <c r="S6" s="70"/>
      <c r="T6" s="70"/>
      <c r="U6" s="70">
        <v>0</v>
      </c>
      <c r="V6" s="70">
        <v>0</v>
      </c>
      <c r="W6" s="70">
        <v>690.25</v>
      </c>
      <c r="X6" s="70">
        <v>690.25</v>
      </c>
      <c r="Y6" s="70"/>
      <c r="Z6" s="70"/>
      <c r="AA6" s="70">
        <v>0</v>
      </c>
      <c r="AB6" s="70">
        <v>0</v>
      </c>
      <c r="AC6" s="70">
        <v>292.25425000000001</v>
      </c>
      <c r="AD6" s="70">
        <f t="shared" ref="AD6:AD56" si="2">SUM(AB6:AC6)</f>
        <v>292.25425000000001</v>
      </c>
      <c r="AE6" s="70"/>
      <c r="AF6" s="70"/>
      <c r="AG6" s="70">
        <v>0</v>
      </c>
      <c r="AH6" s="14">
        <f t="shared" ref="AH6:AH56" si="3">D6+G6+J6+M6+P6+S6+V6+Y6+AB6+AE6</f>
        <v>328.5</v>
      </c>
      <c r="AI6" s="14">
        <f t="shared" ref="AI6:AI56" si="4">E6+H6+K6+N6+Q6+T6+W6+Z6+AC6+AF6</f>
        <v>1657.59465</v>
      </c>
      <c r="AJ6" s="96">
        <f t="shared" ref="AJ6:AJ56" si="5">SUM(AH6:AI6)</f>
        <v>1986.09465</v>
      </c>
      <c r="AK6" s="128"/>
      <c r="AL6" s="106"/>
      <c r="AM6" s="106"/>
    </row>
    <row r="7" spans="1:42" x14ac:dyDescent="0.2">
      <c r="A7" s="13">
        <v>51</v>
      </c>
      <c r="B7" s="83"/>
      <c r="C7" s="13">
        <v>3</v>
      </c>
      <c r="D7" s="70">
        <v>285</v>
      </c>
      <c r="E7" s="70">
        <v>272.5</v>
      </c>
      <c r="F7" s="70">
        <v>557.5</v>
      </c>
      <c r="G7" s="70">
        <v>57</v>
      </c>
      <c r="H7" s="70">
        <v>344</v>
      </c>
      <c r="I7" s="70">
        <v>401</v>
      </c>
      <c r="J7" s="70">
        <v>0</v>
      </c>
      <c r="K7" s="70">
        <v>309.95959999999985</v>
      </c>
      <c r="L7" s="70">
        <f t="shared" si="1"/>
        <v>309.95959999999985</v>
      </c>
      <c r="M7" s="70"/>
      <c r="N7" s="70"/>
      <c r="O7" s="70">
        <v>0</v>
      </c>
      <c r="P7" s="70"/>
      <c r="Q7" s="70"/>
      <c r="R7" s="70">
        <v>0</v>
      </c>
      <c r="S7" s="70"/>
      <c r="T7" s="70"/>
      <c r="U7" s="70">
        <v>0</v>
      </c>
      <c r="V7" s="70">
        <v>0</v>
      </c>
      <c r="W7" s="70">
        <v>716.5</v>
      </c>
      <c r="X7" s="70">
        <v>716.5</v>
      </c>
      <c r="Y7" s="70"/>
      <c r="Z7" s="70"/>
      <c r="AA7" s="70">
        <v>0</v>
      </c>
      <c r="AB7" s="70">
        <v>0</v>
      </c>
      <c r="AC7" s="70">
        <v>220.54024999999999</v>
      </c>
      <c r="AD7" s="70">
        <f t="shared" si="2"/>
        <v>220.54024999999999</v>
      </c>
      <c r="AE7" s="70"/>
      <c r="AF7" s="70"/>
      <c r="AG7" s="70">
        <v>0</v>
      </c>
      <c r="AH7" s="14">
        <f t="shared" si="3"/>
        <v>342</v>
      </c>
      <c r="AI7" s="14">
        <f t="shared" si="4"/>
        <v>1863.4998499999999</v>
      </c>
      <c r="AJ7" s="96">
        <f t="shared" si="5"/>
        <v>2205.4998500000002</v>
      </c>
      <c r="AK7" s="128"/>
      <c r="AL7" s="106"/>
      <c r="AM7" s="106"/>
    </row>
    <row r="8" spans="1:42" x14ac:dyDescent="0.2">
      <c r="A8" s="13">
        <v>52</v>
      </c>
      <c r="B8" s="83"/>
      <c r="C8" s="13">
        <v>4</v>
      </c>
      <c r="D8" s="70">
        <v>342.5</v>
      </c>
      <c r="E8" s="70">
        <v>258.75</v>
      </c>
      <c r="F8" s="70">
        <v>601.25</v>
      </c>
      <c r="G8" s="70">
        <v>39.5</v>
      </c>
      <c r="H8" s="70">
        <v>498.5</v>
      </c>
      <c r="I8" s="70">
        <v>538</v>
      </c>
      <c r="J8" s="70">
        <v>0</v>
      </c>
      <c r="K8" s="70">
        <v>376.01419999999973</v>
      </c>
      <c r="L8" s="70">
        <f t="shared" si="1"/>
        <v>376.01419999999973</v>
      </c>
      <c r="M8" s="70"/>
      <c r="N8" s="70"/>
      <c r="O8" s="70">
        <v>0</v>
      </c>
      <c r="P8" s="70"/>
      <c r="Q8" s="70"/>
      <c r="R8" s="70">
        <v>0</v>
      </c>
      <c r="S8" s="70"/>
      <c r="T8" s="70"/>
      <c r="U8" s="70">
        <v>0</v>
      </c>
      <c r="V8" s="70">
        <v>0</v>
      </c>
      <c r="W8" s="70">
        <v>593.5</v>
      </c>
      <c r="X8" s="70">
        <v>593.5</v>
      </c>
      <c r="Y8" s="70"/>
      <c r="Z8" s="70"/>
      <c r="AA8" s="70">
        <v>0</v>
      </c>
      <c r="AB8" s="70">
        <v>0</v>
      </c>
      <c r="AC8" s="70">
        <v>145.06725000000006</v>
      </c>
      <c r="AD8" s="70">
        <f t="shared" si="2"/>
        <v>145.06725000000006</v>
      </c>
      <c r="AE8" s="70"/>
      <c r="AF8" s="70"/>
      <c r="AG8" s="70">
        <v>0</v>
      </c>
      <c r="AH8" s="14">
        <f t="shared" si="3"/>
        <v>382</v>
      </c>
      <c r="AI8" s="14">
        <f t="shared" si="4"/>
        <v>1871.8314499999997</v>
      </c>
      <c r="AJ8" s="96">
        <f t="shared" si="5"/>
        <v>2253.8314499999997</v>
      </c>
      <c r="AK8" s="128"/>
      <c r="AL8" s="106"/>
      <c r="AM8" s="106"/>
    </row>
    <row r="9" spans="1:42" x14ac:dyDescent="0.2">
      <c r="A9" s="13">
        <v>1</v>
      </c>
      <c r="B9" s="83"/>
      <c r="C9" s="13">
        <v>5</v>
      </c>
      <c r="D9" s="70">
        <v>147.5</v>
      </c>
      <c r="E9" s="70">
        <v>247.5</v>
      </c>
      <c r="F9" s="70">
        <v>395</v>
      </c>
      <c r="G9" s="70">
        <v>59.5</v>
      </c>
      <c r="H9" s="70">
        <v>584.5</v>
      </c>
      <c r="I9" s="70">
        <v>644</v>
      </c>
      <c r="J9" s="70">
        <v>0</v>
      </c>
      <c r="K9" s="70">
        <v>339.20829999999967</v>
      </c>
      <c r="L9" s="70">
        <f t="shared" si="1"/>
        <v>339.20829999999967</v>
      </c>
      <c r="M9" s="70"/>
      <c r="N9" s="70"/>
      <c r="O9" s="70">
        <v>0</v>
      </c>
      <c r="P9" s="70"/>
      <c r="Q9" s="70"/>
      <c r="R9" s="70">
        <v>0</v>
      </c>
      <c r="S9" s="70">
        <v>100.25</v>
      </c>
      <c r="T9" s="70">
        <v>10.56</v>
      </c>
      <c r="U9" s="70">
        <v>110.81</v>
      </c>
      <c r="V9" s="70">
        <v>0</v>
      </c>
      <c r="W9" s="70">
        <v>444.75</v>
      </c>
      <c r="X9" s="70">
        <v>444.75</v>
      </c>
      <c r="Y9" s="70"/>
      <c r="Z9" s="70"/>
      <c r="AA9" s="70">
        <v>0</v>
      </c>
      <c r="AB9" s="70">
        <v>0</v>
      </c>
      <c r="AC9" s="70">
        <v>264.7595</v>
      </c>
      <c r="AD9" s="70">
        <f t="shared" si="2"/>
        <v>264.7595</v>
      </c>
      <c r="AE9" s="70"/>
      <c r="AF9" s="70"/>
      <c r="AG9" s="70">
        <v>0</v>
      </c>
      <c r="AH9" s="14">
        <f t="shared" si="3"/>
        <v>307.25</v>
      </c>
      <c r="AI9" s="14">
        <f t="shared" si="4"/>
        <v>1891.2777999999998</v>
      </c>
      <c r="AJ9" s="96">
        <f t="shared" si="5"/>
        <v>2198.5277999999998</v>
      </c>
      <c r="AK9" s="128"/>
      <c r="AL9" s="106"/>
      <c r="AM9" s="106"/>
      <c r="AN9" s="76"/>
    </row>
    <row r="10" spans="1:42" x14ac:dyDescent="0.2">
      <c r="A10" s="13">
        <v>2</v>
      </c>
      <c r="B10" s="83"/>
      <c r="C10" s="13">
        <v>6</v>
      </c>
      <c r="D10" s="70">
        <v>197.5</v>
      </c>
      <c r="E10" s="70">
        <v>317.5</v>
      </c>
      <c r="F10" s="70">
        <v>515</v>
      </c>
      <c r="G10" s="70">
        <v>192.5</v>
      </c>
      <c r="H10" s="70">
        <v>579.25</v>
      </c>
      <c r="I10" s="70">
        <v>771.75</v>
      </c>
      <c r="J10" s="70">
        <v>0</v>
      </c>
      <c r="K10" s="70">
        <v>300.82674999999978</v>
      </c>
      <c r="L10" s="70">
        <f t="shared" si="1"/>
        <v>300.82674999999978</v>
      </c>
      <c r="M10" s="70"/>
      <c r="N10" s="70"/>
      <c r="O10" s="70">
        <v>0</v>
      </c>
      <c r="P10" s="70"/>
      <c r="Q10" s="70"/>
      <c r="R10" s="70">
        <v>0</v>
      </c>
      <c r="S10" s="70">
        <v>97.75</v>
      </c>
      <c r="T10" s="70">
        <v>23.76</v>
      </c>
      <c r="U10" s="70">
        <v>121.51</v>
      </c>
      <c r="V10" s="70">
        <v>0</v>
      </c>
      <c r="W10" s="70">
        <v>309.75</v>
      </c>
      <c r="X10" s="70">
        <v>309.75</v>
      </c>
      <c r="Y10" s="70"/>
      <c r="Z10" s="70"/>
      <c r="AA10" s="70">
        <v>0</v>
      </c>
      <c r="AB10" s="70">
        <v>0</v>
      </c>
      <c r="AC10" s="70">
        <v>133.0675</v>
      </c>
      <c r="AD10" s="70">
        <f t="shared" si="2"/>
        <v>133.0675</v>
      </c>
      <c r="AE10" s="70"/>
      <c r="AF10" s="70"/>
      <c r="AG10" s="70">
        <v>0</v>
      </c>
      <c r="AH10" s="14">
        <f t="shared" si="3"/>
        <v>487.75</v>
      </c>
      <c r="AI10" s="14">
        <f t="shared" si="4"/>
        <v>1664.1542499999996</v>
      </c>
      <c r="AJ10" s="96">
        <f t="shared" si="5"/>
        <v>2151.9042499999996</v>
      </c>
      <c r="AK10" s="128"/>
      <c r="AL10" s="106"/>
      <c r="AM10" s="106"/>
      <c r="AN10" s="76"/>
    </row>
    <row r="11" spans="1:42" x14ac:dyDescent="0.2">
      <c r="A11" s="13">
        <v>3</v>
      </c>
      <c r="B11" s="83"/>
      <c r="C11" s="13">
        <v>7</v>
      </c>
      <c r="D11" s="70">
        <v>240</v>
      </c>
      <c r="E11" s="70">
        <v>422.5</v>
      </c>
      <c r="F11" s="70">
        <v>662.5</v>
      </c>
      <c r="G11" s="70">
        <v>55.25</v>
      </c>
      <c r="H11" s="70">
        <v>577.5</v>
      </c>
      <c r="I11" s="70">
        <v>632.75</v>
      </c>
      <c r="J11" s="70">
        <v>0</v>
      </c>
      <c r="K11" s="70">
        <v>431.4398999999998</v>
      </c>
      <c r="L11" s="70">
        <f t="shared" si="1"/>
        <v>431.4398999999998</v>
      </c>
      <c r="M11" s="70"/>
      <c r="N11" s="70"/>
      <c r="O11" s="70">
        <v>0</v>
      </c>
      <c r="P11" s="70"/>
      <c r="Q11" s="70"/>
      <c r="R11" s="70">
        <v>0</v>
      </c>
      <c r="S11" s="70">
        <v>50.25</v>
      </c>
      <c r="T11" s="70">
        <v>23.76</v>
      </c>
      <c r="U11" s="70">
        <v>74.010000000000005</v>
      </c>
      <c r="V11" s="70">
        <v>0</v>
      </c>
      <c r="W11" s="70">
        <v>659.25</v>
      </c>
      <c r="X11" s="70">
        <v>659.25</v>
      </c>
      <c r="Y11" s="70"/>
      <c r="Z11" s="70"/>
      <c r="AA11" s="70">
        <v>0</v>
      </c>
      <c r="AB11" s="70">
        <v>0</v>
      </c>
      <c r="AC11" s="70">
        <v>124.57300000000001</v>
      </c>
      <c r="AD11" s="70">
        <f t="shared" si="2"/>
        <v>124.57300000000001</v>
      </c>
      <c r="AE11" s="70"/>
      <c r="AF11" s="70"/>
      <c r="AG11" s="70">
        <v>0</v>
      </c>
      <c r="AH11" s="14">
        <f t="shared" si="3"/>
        <v>345.5</v>
      </c>
      <c r="AI11" s="14">
        <f t="shared" si="4"/>
        <v>2239.0228999999995</v>
      </c>
      <c r="AJ11" s="96">
        <f t="shared" si="5"/>
        <v>2584.5228999999995</v>
      </c>
      <c r="AK11" s="128"/>
      <c r="AL11" s="106"/>
      <c r="AM11" s="106"/>
      <c r="AN11" s="76"/>
      <c r="AO11" s="76"/>
      <c r="AP11" s="76"/>
    </row>
    <row r="12" spans="1:42" x14ac:dyDescent="0.2">
      <c r="A12" s="13">
        <v>4</v>
      </c>
      <c r="B12" s="83"/>
      <c r="C12" s="13">
        <v>8</v>
      </c>
      <c r="D12" s="70">
        <v>177.5</v>
      </c>
      <c r="E12" s="70">
        <v>322.5</v>
      </c>
      <c r="F12" s="70">
        <v>500</v>
      </c>
      <c r="G12" s="70">
        <v>52.5</v>
      </c>
      <c r="H12" s="70">
        <v>581</v>
      </c>
      <c r="I12" s="70">
        <v>633.5</v>
      </c>
      <c r="J12" s="70">
        <v>0</v>
      </c>
      <c r="K12" s="70">
        <v>113.6112</v>
      </c>
      <c r="L12" s="70">
        <f t="shared" si="1"/>
        <v>113.6112</v>
      </c>
      <c r="M12" s="70"/>
      <c r="N12" s="70"/>
      <c r="O12" s="70">
        <v>0</v>
      </c>
      <c r="P12" s="70"/>
      <c r="Q12" s="70"/>
      <c r="R12" s="70">
        <v>0</v>
      </c>
      <c r="S12" s="70">
        <v>211.25</v>
      </c>
      <c r="T12" s="70">
        <v>68.64</v>
      </c>
      <c r="U12" s="70">
        <v>279.89</v>
      </c>
      <c r="V12" s="70">
        <v>0</v>
      </c>
      <c r="W12" s="70">
        <v>499</v>
      </c>
      <c r="X12" s="70">
        <v>499</v>
      </c>
      <c r="Y12" s="70"/>
      <c r="Z12" s="70"/>
      <c r="AA12" s="70">
        <v>0</v>
      </c>
      <c r="AB12" s="70">
        <v>0</v>
      </c>
      <c r="AC12" s="70">
        <v>224.72675000000007</v>
      </c>
      <c r="AD12" s="70">
        <f t="shared" si="2"/>
        <v>224.72675000000007</v>
      </c>
      <c r="AE12" s="70"/>
      <c r="AF12" s="70"/>
      <c r="AG12" s="70">
        <v>0</v>
      </c>
      <c r="AH12" s="14">
        <f t="shared" si="3"/>
        <v>441.25</v>
      </c>
      <c r="AI12" s="14">
        <f t="shared" si="4"/>
        <v>1809.4779500000002</v>
      </c>
      <c r="AJ12" s="96">
        <f t="shared" si="5"/>
        <v>2250.7279500000004</v>
      </c>
      <c r="AK12" s="128"/>
      <c r="AL12" s="106"/>
      <c r="AM12" s="106"/>
      <c r="AN12" s="76"/>
      <c r="AO12" s="76"/>
      <c r="AP12" s="76"/>
    </row>
    <row r="13" spans="1:42" x14ac:dyDescent="0.2">
      <c r="A13" s="13">
        <v>5</v>
      </c>
      <c r="B13" s="83"/>
      <c r="C13" s="13">
        <v>9</v>
      </c>
      <c r="D13" s="70">
        <v>196.25</v>
      </c>
      <c r="E13" s="70">
        <v>326.39999999999998</v>
      </c>
      <c r="F13" s="70">
        <v>522.65</v>
      </c>
      <c r="G13" s="70">
        <v>81.5</v>
      </c>
      <c r="H13" s="70">
        <v>654.5</v>
      </c>
      <c r="I13" s="70">
        <v>736</v>
      </c>
      <c r="J13" s="70">
        <v>0</v>
      </c>
      <c r="K13" s="70">
        <v>139.75679999999997</v>
      </c>
      <c r="L13" s="70">
        <f t="shared" si="1"/>
        <v>139.75679999999997</v>
      </c>
      <c r="M13" s="70"/>
      <c r="N13" s="70"/>
      <c r="O13" s="70">
        <v>0</v>
      </c>
      <c r="P13" s="70"/>
      <c r="Q13" s="70"/>
      <c r="R13" s="70">
        <v>0</v>
      </c>
      <c r="S13" s="70">
        <v>169</v>
      </c>
      <c r="T13" s="70">
        <v>68.64</v>
      </c>
      <c r="U13" s="70">
        <v>237.64</v>
      </c>
      <c r="V13" s="70">
        <v>0</v>
      </c>
      <c r="W13" s="70">
        <v>304.75</v>
      </c>
      <c r="X13" s="70">
        <v>304.75</v>
      </c>
      <c r="Y13" s="70"/>
      <c r="Z13" s="70"/>
      <c r="AA13" s="70">
        <v>0</v>
      </c>
      <c r="AB13" s="70">
        <v>0</v>
      </c>
      <c r="AC13" s="70">
        <v>60.3215</v>
      </c>
      <c r="AD13" s="70">
        <f t="shared" si="2"/>
        <v>60.3215</v>
      </c>
      <c r="AE13" s="70"/>
      <c r="AF13" s="70"/>
      <c r="AG13" s="70">
        <v>0</v>
      </c>
      <c r="AH13" s="14">
        <f t="shared" si="3"/>
        <v>446.75</v>
      </c>
      <c r="AI13" s="14">
        <f t="shared" si="4"/>
        <v>1554.3683000000001</v>
      </c>
      <c r="AJ13" s="96">
        <f t="shared" si="5"/>
        <v>2001.1183000000001</v>
      </c>
      <c r="AK13" s="128"/>
      <c r="AL13" s="106"/>
      <c r="AM13" s="106"/>
      <c r="AN13" s="76"/>
      <c r="AO13" s="76"/>
      <c r="AP13" s="76"/>
    </row>
    <row r="14" spans="1:42" x14ac:dyDescent="0.2">
      <c r="A14" s="13">
        <v>6</v>
      </c>
      <c r="B14" s="83"/>
      <c r="C14" s="13">
        <v>10</v>
      </c>
      <c r="D14" s="70">
        <v>187.5</v>
      </c>
      <c r="E14" s="70">
        <v>385</v>
      </c>
      <c r="F14" s="70">
        <v>572.5</v>
      </c>
      <c r="G14" s="70">
        <v>41.25</v>
      </c>
      <c r="H14" s="70">
        <v>431.5</v>
      </c>
      <c r="I14" s="70">
        <v>472.75</v>
      </c>
      <c r="J14" s="70">
        <v>0</v>
      </c>
      <c r="K14" s="70">
        <v>73.83</v>
      </c>
      <c r="L14" s="70">
        <f t="shared" si="1"/>
        <v>73.83</v>
      </c>
      <c r="M14" s="70"/>
      <c r="N14" s="70"/>
      <c r="O14" s="70">
        <v>0</v>
      </c>
      <c r="P14" s="70"/>
      <c r="Q14" s="70"/>
      <c r="R14" s="70">
        <v>0</v>
      </c>
      <c r="S14" s="70">
        <v>203.25</v>
      </c>
      <c r="T14" s="70">
        <v>142.56</v>
      </c>
      <c r="U14" s="70">
        <v>345.81</v>
      </c>
      <c r="V14" s="70">
        <v>0</v>
      </c>
      <c r="W14" s="70">
        <v>220.75</v>
      </c>
      <c r="X14" s="70">
        <v>220.75</v>
      </c>
      <c r="Y14" s="70"/>
      <c r="Z14" s="70"/>
      <c r="AA14" s="70">
        <v>0</v>
      </c>
      <c r="AB14" s="70">
        <v>0</v>
      </c>
      <c r="AC14" s="70">
        <v>93.979249999999993</v>
      </c>
      <c r="AD14" s="70">
        <f t="shared" si="2"/>
        <v>93.979249999999993</v>
      </c>
      <c r="AE14" s="70"/>
      <c r="AF14" s="70"/>
      <c r="AG14" s="70">
        <v>0</v>
      </c>
      <c r="AH14" s="14">
        <f t="shared" si="3"/>
        <v>432</v>
      </c>
      <c r="AI14" s="14">
        <f t="shared" si="4"/>
        <v>1347.6192500000002</v>
      </c>
      <c r="AJ14" s="96">
        <f t="shared" si="5"/>
        <v>1779.6192500000002</v>
      </c>
      <c r="AK14" s="128"/>
      <c r="AL14" s="106"/>
      <c r="AM14" s="106"/>
      <c r="AN14" s="76"/>
      <c r="AO14" s="76"/>
      <c r="AP14" s="76"/>
    </row>
    <row r="15" spans="1:42" x14ac:dyDescent="0.2">
      <c r="A15" s="13">
        <v>7</v>
      </c>
      <c r="B15" s="83"/>
      <c r="C15" s="13">
        <v>11</v>
      </c>
      <c r="D15" s="70">
        <v>190</v>
      </c>
      <c r="E15" s="70">
        <v>427.5</v>
      </c>
      <c r="F15" s="70">
        <v>617.5</v>
      </c>
      <c r="G15" s="70">
        <v>55.25</v>
      </c>
      <c r="H15" s="70">
        <v>437.5</v>
      </c>
      <c r="I15" s="70">
        <v>492.75</v>
      </c>
      <c r="J15" s="70">
        <v>0</v>
      </c>
      <c r="K15" s="70">
        <v>81.636799999999994</v>
      </c>
      <c r="L15" s="70">
        <f t="shared" si="1"/>
        <v>81.636799999999994</v>
      </c>
      <c r="M15" s="70"/>
      <c r="N15" s="70"/>
      <c r="O15" s="70">
        <v>0</v>
      </c>
      <c r="P15" s="70"/>
      <c r="Q15" s="70"/>
      <c r="R15" s="70">
        <v>0</v>
      </c>
      <c r="S15" s="70">
        <v>208.5</v>
      </c>
      <c r="T15" s="70">
        <v>166.32</v>
      </c>
      <c r="U15" s="70">
        <v>374.82</v>
      </c>
      <c r="V15" s="70">
        <v>0</v>
      </c>
      <c r="W15" s="70">
        <v>175.25</v>
      </c>
      <c r="X15" s="70">
        <v>175.25</v>
      </c>
      <c r="Y15" s="70">
        <v>0</v>
      </c>
      <c r="Z15" s="70">
        <v>0</v>
      </c>
      <c r="AA15" s="70">
        <v>0</v>
      </c>
      <c r="AB15" s="70">
        <v>0</v>
      </c>
      <c r="AC15" s="70">
        <v>95.084499999999991</v>
      </c>
      <c r="AD15" s="70">
        <f t="shared" si="2"/>
        <v>95.084499999999991</v>
      </c>
      <c r="AE15" s="70"/>
      <c r="AF15" s="70"/>
      <c r="AG15" s="70">
        <v>0</v>
      </c>
      <c r="AH15" s="14">
        <f t="shared" si="3"/>
        <v>453.75</v>
      </c>
      <c r="AI15" s="14">
        <f t="shared" si="4"/>
        <v>1383.2912999999999</v>
      </c>
      <c r="AJ15" s="96">
        <f t="shared" si="5"/>
        <v>1837.0412999999999</v>
      </c>
      <c r="AK15" s="128"/>
      <c r="AL15" s="106"/>
      <c r="AM15" s="106"/>
      <c r="AN15" s="76"/>
      <c r="AO15" s="76"/>
      <c r="AP15" s="76"/>
    </row>
    <row r="16" spans="1:42" x14ac:dyDescent="0.2">
      <c r="A16" s="13">
        <v>8</v>
      </c>
      <c r="B16" s="83"/>
      <c r="C16" s="13">
        <v>12</v>
      </c>
      <c r="D16" s="70">
        <v>122.5</v>
      </c>
      <c r="E16" s="70">
        <v>410</v>
      </c>
      <c r="F16" s="70">
        <v>532.5</v>
      </c>
      <c r="G16" s="70">
        <v>55.25</v>
      </c>
      <c r="H16" s="70">
        <v>437.5</v>
      </c>
      <c r="I16" s="70">
        <v>492.75</v>
      </c>
      <c r="J16" s="70">
        <v>0</v>
      </c>
      <c r="K16" s="70">
        <v>38.24</v>
      </c>
      <c r="L16" s="70">
        <f t="shared" si="1"/>
        <v>38.24</v>
      </c>
      <c r="M16" s="70">
        <v>30.426240000000004</v>
      </c>
      <c r="N16" s="70">
        <v>57.408000000000008</v>
      </c>
      <c r="O16" s="70">
        <f>SUM(M16:N16)</f>
        <v>87.834240000000008</v>
      </c>
      <c r="P16" s="70"/>
      <c r="Q16" s="70"/>
      <c r="R16" s="70">
        <v>0</v>
      </c>
      <c r="S16" s="70">
        <v>169</v>
      </c>
      <c r="T16" s="70">
        <v>232.32</v>
      </c>
      <c r="U16" s="70">
        <v>401.32</v>
      </c>
      <c r="V16" s="70">
        <v>0</v>
      </c>
      <c r="W16" s="70">
        <v>124.25</v>
      </c>
      <c r="X16" s="70">
        <v>124.25</v>
      </c>
      <c r="Y16" s="70">
        <v>81.048000000000002</v>
      </c>
      <c r="Z16" s="70">
        <v>16.896000000000001</v>
      </c>
      <c r="AA16" s="70">
        <v>97.944000000000003</v>
      </c>
      <c r="AB16" s="70">
        <v>0</v>
      </c>
      <c r="AC16" s="70">
        <v>443.05174999999969</v>
      </c>
      <c r="AD16" s="70">
        <f t="shared" si="2"/>
        <v>443.05174999999969</v>
      </c>
      <c r="AE16" s="70">
        <v>0</v>
      </c>
      <c r="AF16" s="70">
        <v>10.56</v>
      </c>
      <c r="AG16" s="70">
        <v>10.56</v>
      </c>
      <c r="AH16" s="14">
        <f t="shared" si="3"/>
        <v>458.22424000000001</v>
      </c>
      <c r="AI16" s="14">
        <f t="shared" si="4"/>
        <v>1770.2257499999996</v>
      </c>
      <c r="AJ16" s="96">
        <f t="shared" si="5"/>
        <v>2228.4499899999996</v>
      </c>
      <c r="AK16" s="128"/>
      <c r="AL16" s="106"/>
      <c r="AM16" s="106"/>
      <c r="AN16" s="76"/>
      <c r="AO16" s="76"/>
      <c r="AP16" s="76"/>
    </row>
    <row r="17" spans="1:42" x14ac:dyDescent="0.2">
      <c r="A17" s="13">
        <v>9</v>
      </c>
      <c r="B17" s="83"/>
      <c r="C17" s="13">
        <v>13</v>
      </c>
      <c r="D17" s="70">
        <v>55</v>
      </c>
      <c r="E17" s="70">
        <v>400</v>
      </c>
      <c r="F17" s="70">
        <v>455</v>
      </c>
      <c r="G17" s="70">
        <v>92.75</v>
      </c>
      <c r="H17" s="70">
        <v>789.25</v>
      </c>
      <c r="I17" s="70">
        <v>882</v>
      </c>
      <c r="J17" s="70">
        <v>0</v>
      </c>
      <c r="K17" s="70">
        <v>43.84</v>
      </c>
      <c r="L17" s="70">
        <f t="shared" si="1"/>
        <v>43.84</v>
      </c>
      <c r="M17" s="70">
        <v>30.426240000000004</v>
      </c>
      <c r="N17" s="70">
        <v>57.408000000000008</v>
      </c>
      <c r="O17" s="70">
        <f t="shared" ref="O17:O45" si="6">SUM(M17:N17)</f>
        <v>87.834240000000008</v>
      </c>
      <c r="P17" s="70"/>
      <c r="Q17" s="70"/>
      <c r="R17" s="70">
        <v>0</v>
      </c>
      <c r="S17" s="70">
        <v>243</v>
      </c>
      <c r="T17" s="70">
        <v>342.67200000000008</v>
      </c>
      <c r="U17" s="70">
        <v>585.67200000000003</v>
      </c>
      <c r="V17" s="70">
        <v>0</v>
      </c>
      <c r="W17" s="70">
        <v>73.75</v>
      </c>
      <c r="X17" s="70">
        <v>73.75</v>
      </c>
      <c r="Y17" s="70">
        <v>222.55199999999999</v>
      </c>
      <c r="Z17" s="70">
        <v>33</v>
      </c>
      <c r="AA17" s="70">
        <v>255.55199999999999</v>
      </c>
      <c r="AB17" s="70">
        <v>0</v>
      </c>
      <c r="AC17" s="70">
        <v>276.89300000000009</v>
      </c>
      <c r="AD17" s="70">
        <f t="shared" si="2"/>
        <v>276.89300000000009</v>
      </c>
      <c r="AE17" s="70">
        <v>0</v>
      </c>
      <c r="AF17" s="70">
        <v>63.36</v>
      </c>
      <c r="AG17" s="70">
        <v>63.36</v>
      </c>
      <c r="AH17" s="14">
        <f t="shared" si="3"/>
        <v>643.72824000000003</v>
      </c>
      <c r="AI17" s="14">
        <f t="shared" si="4"/>
        <v>2080.1729999999998</v>
      </c>
      <c r="AJ17" s="96">
        <f t="shared" si="5"/>
        <v>2723.9012399999997</v>
      </c>
      <c r="AK17" s="128"/>
      <c r="AL17" s="106"/>
      <c r="AM17" s="106"/>
      <c r="AN17" s="76"/>
      <c r="AO17" s="76"/>
      <c r="AP17" s="76"/>
    </row>
    <row r="18" spans="1:42" x14ac:dyDescent="0.2">
      <c r="A18" s="13">
        <v>10</v>
      </c>
      <c r="B18" s="83"/>
      <c r="C18" s="13">
        <v>14</v>
      </c>
      <c r="D18" s="70">
        <v>37.5</v>
      </c>
      <c r="E18" s="70">
        <v>287.5</v>
      </c>
      <c r="F18" s="70">
        <v>325</v>
      </c>
      <c r="G18" s="70">
        <v>56</v>
      </c>
      <c r="H18" s="70">
        <v>579.25</v>
      </c>
      <c r="I18" s="70">
        <v>635.25</v>
      </c>
      <c r="J18" s="70">
        <v>0</v>
      </c>
      <c r="K18" s="70">
        <v>5.28</v>
      </c>
      <c r="L18" s="70">
        <f t="shared" si="1"/>
        <v>5.28</v>
      </c>
      <c r="M18" s="70">
        <v>30.426240000000004</v>
      </c>
      <c r="N18" s="70">
        <v>57.408000000000008</v>
      </c>
      <c r="O18" s="70">
        <f t="shared" si="6"/>
        <v>87.834240000000008</v>
      </c>
      <c r="P18" s="70"/>
      <c r="Q18" s="70"/>
      <c r="R18" s="70">
        <v>0</v>
      </c>
      <c r="S18" s="70">
        <v>198</v>
      </c>
      <c r="T18" s="70">
        <v>348.48</v>
      </c>
      <c r="U18" s="70">
        <v>546.48</v>
      </c>
      <c r="V18" s="70">
        <v>0</v>
      </c>
      <c r="W18" s="70">
        <v>44.5</v>
      </c>
      <c r="X18" s="70">
        <v>44.5</v>
      </c>
      <c r="Y18" s="70">
        <v>369.6</v>
      </c>
      <c r="Z18" s="70">
        <v>122.76</v>
      </c>
      <c r="AA18" s="70">
        <v>492.36</v>
      </c>
      <c r="AB18" s="70">
        <v>0</v>
      </c>
      <c r="AC18" s="70">
        <v>166.21050000000002</v>
      </c>
      <c r="AD18" s="70">
        <f t="shared" si="2"/>
        <v>166.21050000000002</v>
      </c>
      <c r="AE18" s="70">
        <v>0</v>
      </c>
      <c r="AF18" s="70">
        <v>116.16000000000001</v>
      </c>
      <c r="AG18" s="70">
        <v>116.16000000000001</v>
      </c>
      <c r="AH18" s="14">
        <f t="shared" si="3"/>
        <v>691.52624000000003</v>
      </c>
      <c r="AI18" s="14">
        <f t="shared" si="4"/>
        <v>1727.5485000000001</v>
      </c>
      <c r="AJ18" s="96">
        <f t="shared" si="5"/>
        <v>2419.07474</v>
      </c>
      <c r="AK18" s="128"/>
      <c r="AL18" s="106"/>
      <c r="AM18" s="106"/>
      <c r="AN18" s="76"/>
      <c r="AO18" s="76"/>
      <c r="AP18" s="76"/>
    </row>
    <row r="19" spans="1:42" x14ac:dyDescent="0.2">
      <c r="A19" s="13">
        <v>11</v>
      </c>
      <c r="B19" s="83"/>
      <c r="C19" s="13">
        <v>15</v>
      </c>
      <c r="D19" s="70">
        <v>0</v>
      </c>
      <c r="E19" s="70">
        <v>107.5</v>
      </c>
      <c r="F19" s="70">
        <v>107.5</v>
      </c>
      <c r="G19" s="70">
        <v>22</v>
      </c>
      <c r="H19" s="70">
        <v>912.75</v>
      </c>
      <c r="I19" s="70">
        <v>934.75</v>
      </c>
      <c r="J19" s="70">
        <v>0</v>
      </c>
      <c r="K19" s="70">
        <v>32.200000000000003</v>
      </c>
      <c r="L19" s="70">
        <f t="shared" si="1"/>
        <v>32.200000000000003</v>
      </c>
      <c r="M19" s="70">
        <v>38.032800000000002</v>
      </c>
      <c r="N19" s="70">
        <v>71.760000000000005</v>
      </c>
      <c r="O19" s="70">
        <f t="shared" si="6"/>
        <v>109.7928</v>
      </c>
      <c r="P19" s="70"/>
      <c r="Q19" s="70"/>
      <c r="R19" s="70">
        <v>0</v>
      </c>
      <c r="S19" s="70">
        <v>235</v>
      </c>
      <c r="T19" s="70">
        <v>406.56</v>
      </c>
      <c r="U19" s="70">
        <v>641.55999999999995</v>
      </c>
      <c r="V19" s="70">
        <v>0</v>
      </c>
      <c r="W19" s="70">
        <v>50.25</v>
      </c>
      <c r="X19" s="70">
        <v>50.25</v>
      </c>
      <c r="Y19" s="70">
        <v>447.21600000000001</v>
      </c>
      <c r="Z19" s="70">
        <v>175.82400000000001</v>
      </c>
      <c r="AA19" s="70">
        <v>623.04</v>
      </c>
      <c r="AB19" s="70">
        <v>0</v>
      </c>
      <c r="AC19" s="70">
        <v>172.60049999999998</v>
      </c>
      <c r="AD19" s="70">
        <f t="shared" si="2"/>
        <v>172.60049999999998</v>
      </c>
      <c r="AE19" s="70">
        <v>0</v>
      </c>
      <c r="AF19" s="70">
        <v>184.8</v>
      </c>
      <c r="AG19" s="70">
        <v>184.8</v>
      </c>
      <c r="AH19" s="14">
        <f t="shared" si="3"/>
        <v>742.24880000000007</v>
      </c>
      <c r="AI19" s="14">
        <f t="shared" si="4"/>
        <v>2114.2445000000002</v>
      </c>
      <c r="AJ19" s="96">
        <f t="shared" si="5"/>
        <v>2856.4933000000001</v>
      </c>
      <c r="AK19" s="128"/>
      <c r="AL19" s="106"/>
      <c r="AM19" s="106"/>
      <c r="AN19" s="76"/>
      <c r="AO19" s="76"/>
      <c r="AP19" s="76"/>
    </row>
    <row r="20" spans="1:42" x14ac:dyDescent="0.2">
      <c r="A20" s="13">
        <v>12</v>
      </c>
      <c r="B20" s="83"/>
      <c r="C20" s="13">
        <v>16</v>
      </c>
      <c r="D20" s="70">
        <v>0</v>
      </c>
      <c r="E20" s="70">
        <v>30</v>
      </c>
      <c r="F20" s="70">
        <v>30</v>
      </c>
      <c r="G20" s="70">
        <v>15</v>
      </c>
      <c r="H20" s="70">
        <v>614.5</v>
      </c>
      <c r="I20" s="70">
        <v>629.5</v>
      </c>
      <c r="J20" s="70">
        <v>0</v>
      </c>
      <c r="K20" s="70">
        <v>0</v>
      </c>
      <c r="L20" s="70">
        <f t="shared" si="1"/>
        <v>0</v>
      </c>
      <c r="M20" s="70">
        <v>92</v>
      </c>
      <c r="N20" s="70">
        <v>71.760000000000005</v>
      </c>
      <c r="O20" s="70">
        <f t="shared" si="6"/>
        <v>163.76</v>
      </c>
      <c r="P20" s="70"/>
      <c r="Q20" s="70"/>
      <c r="R20" s="70">
        <v>0</v>
      </c>
      <c r="S20" s="70">
        <v>250.75</v>
      </c>
      <c r="T20" s="70">
        <v>694.32</v>
      </c>
      <c r="U20" s="70">
        <v>945.07</v>
      </c>
      <c r="V20" s="70">
        <v>0</v>
      </c>
      <c r="W20" s="70">
        <v>38.25</v>
      </c>
      <c r="X20" s="70">
        <v>38.25</v>
      </c>
      <c r="Y20" s="70">
        <v>268.488</v>
      </c>
      <c r="Z20" s="70">
        <v>191.4</v>
      </c>
      <c r="AA20" s="70">
        <v>459.88800000000003</v>
      </c>
      <c r="AB20" s="70">
        <v>0</v>
      </c>
      <c r="AC20" s="70">
        <v>79.407749999999993</v>
      </c>
      <c r="AD20" s="70">
        <f t="shared" si="2"/>
        <v>79.407749999999993</v>
      </c>
      <c r="AE20" s="70">
        <v>0</v>
      </c>
      <c r="AF20" s="70">
        <v>174.24</v>
      </c>
      <c r="AG20" s="70">
        <v>174.24</v>
      </c>
      <c r="AH20" s="14">
        <f t="shared" si="3"/>
        <v>626.23800000000006</v>
      </c>
      <c r="AI20" s="14">
        <f t="shared" si="4"/>
        <v>1893.8777500000001</v>
      </c>
      <c r="AJ20" s="96">
        <f t="shared" si="5"/>
        <v>2520.1157499999999</v>
      </c>
      <c r="AK20" s="128"/>
      <c r="AL20" s="106"/>
      <c r="AM20" s="106"/>
      <c r="AN20" s="76"/>
      <c r="AO20" s="76"/>
      <c r="AP20" s="76"/>
    </row>
    <row r="21" spans="1:42" x14ac:dyDescent="0.2">
      <c r="A21" s="13">
        <v>13</v>
      </c>
      <c r="B21" s="83"/>
      <c r="C21" s="13">
        <v>17</v>
      </c>
      <c r="D21" s="70">
        <v>0</v>
      </c>
      <c r="E21" s="70">
        <v>0</v>
      </c>
      <c r="F21" s="70">
        <v>0</v>
      </c>
      <c r="G21" s="70">
        <v>15.75</v>
      </c>
      <c r="H21" s="70">
        <v>520.75</v>
      </c>
      <c r="I21" s="70">
        <v>536.5</v>
      </c>
      <c r="J21" s="70">
        <v>0</v>
      </c>
      <c r="K21" s="70">
        <v>0</v>
      </c>
      <c r="L21" s="70">
        <f t="shared" si="1"/>
        <v>0</v>
      </c>
      <c r="M21" s="70">
        <v>110.4</v>
      </c>
      <c r="N21" s="70">
        <v>71.760000000000005</v>
      </c>
      <c r="O21" s="70">
        <f t="shared" si="6"/>
        <v>182.16000000000003</v>
      </c>
      <c r="P21" s="70"/>
      <c r="Q21" s="70"/>
      <c r="R21" s="70">
        <v>0</v>
      </c>
      <c r="S21" s="70">
        <v>174.25</v>
      </c>
      <c r="T21" s="70">
        <v>670.56</v>
      </c>
      <c r="U21" s="70">
        <v>844.81</v>
      </c>
      <c r="V21" s="70">
        <v>0</v>
      </c>
      <c r="W21" s="70">
        <v>5.5</v>
      </c>
      <c r="X21" s="70">
        <v>5.5</v>
      </c>
      <c r="Y21" s="70">
        <v>292.512</v>
      </c>
      <c r="Z21" s="70">
        <v>260.83199999999999</v>
      </c>
      <c r="AA21" s="70">
        <v>553.34400000000005</v>
      </c>
      <c r="AB21" s="70">
        <v>0</v>
      </c>
      <c r="AC21" s="70">
        <v>91.072249999999997</v>
      </c>
      <c r="AD21" s="70">
        <f t="shared" si="2"/>
        <v>91.072249999999997</v>
      </c>
      <c r="AE21" s="70">
        <v>0</v>
      </c>
      <c r="AF21" s="70">
        <v>142.56</v>
      </c>
      <c r="AG21" s="70">
        <v>142.56</v>
      </c>
      <c r="AH21" s="14">
        <f t="shared" si="3"/>
        <v>592.91200000000003</v>
      </c>
      <c r="AI21" s="14">
        <f t="shared" si="4"/>
        <v>1763.0342499999999</v>
      </c>
      <c r="AJ21" s="96">
        <f t="shared" si="5"/>
        <v>2355.94625</v>
      </c>
      <c r="AK21" s="128"/>
      <c r="AL21" s="106"/>
      <c r="AM21" s="106"/>
      <c r="AN21" s="76"/>
      <c r="AO21" s="76"/>
      <c r="AP21" s="76"/>
    </row>
    <row r="22" spans="1:42" x14ac:dyDescent="0.2">
      <c r="A22" s="13">
        <v>14</v>
      </c>
      <c r="B22" s="83"/>
      <c r="C22" s="13">
        <v>18</v>
      </c>
      <c r="D22" s="70">
        <v>0</v>
      </c>
      <c r="E22" s="70">
        <v>0</v>
      </c>
      <c r="F22" s="70">
        <v>0</v>
      </c>
      <c r="G22" s="70">
        <v>1</v>
      </c>
      <c r="H22" s="70">
        <v>408.75</v>
      </c>
      <c r="I22" s="70">
        <v>409.75</v>
      </c>
      <c r="J22" s="70">
        <v>0</v>
      </c>
      <c r="K22" s="70">
        <v>5.28</v>
      </c>
      <c r="L22" s="70">
        <f t="shared" si="1"/>
        <v>5.28</v>
      </c>
      <c r="M22" s="70">
        <v>146.95873920000002</v>
      </c>
      <c r="N22" s="70">
        <v>277.28064000000001</v>
      </c>
      <c r="O22" s="70">
        <f t="shared" si="6"/>
        <v>424.23937920000003</v>
      </c>
      <c r="P22" s="70">
        <v>0</v>
      </c>
      <c r="Q22" s="70">
        <v>20</v>
      </c>
      <c r="R22" s="70">
        <v>20</v>
      </c>
      <c r="S22" s="70">
        <v>269.25</v>
      </c>
      <c r="T22" s="70">
        <v>1140.48</v>
      </c>
      <c r="U22" s="70">
        <v>1409.73</v>
      </c>
      <c r="V22" s="70">
        <v>0</v>
      </c>
      <c r="W22" s="70">
        <v>5.25</v>
      </c>
      <c r="X22" s="70">
        <v>5.25</v>
      </c>
      <c r="Y22" s="70">
        <v>328.15199999999999</v>
      </c>
      <c r="Z22" s="70">
        <v>368.01600000000002</v>
      </c>
      <c r="AA22" s="70">
        <v>696.16800000000001</v>
      </c>
      <c r="AB22" s="70">
        <v>0</v>
      </c>
      <c r="AC22" s="70">
        <v>20.25</v>
      </c>
      <c r="AD22" s="70">
        <f t="shared" si="2"/>
        <v>20.25</v>
      </c>
      <c r="AE22" s="70">
        <v>0</v>
      </c>
      <c r="AF22" s="70">
        <v>158.4</v>
      </c>
      <c r="AG22" s="70">
        <v>158.4</v>
      </c>
      <c r="AH22" s="14">
        <f t="shared" si="3"/>
        <v>745.36073920000001</v>
      </c>
      <c r="AI22" s="14">
        <f t="shared" si="4"/>
        <v>2403.7066399999999</v>
      </c>
      <c r="AJ22" s="96">
        <f t="shared" si="5"/>
        <v>3149.0673791999998</v>
      </c>
      <c r="AK22" s="128"/>
      <c r="AL22" s="106"/>
      <c r="AM22" s="106"/>
      <c r="AN22" s="76"/>
      <c r="AO22" s="76"/>
      <c r="AP22" s="76"/>
    </row>
    <row r="23" spans="1:42" x14ac:dyDescent="0.2">
      <c r="A23" s="13">
        <v>15</v>
      </c>
      <c r="B23" s="83"/>
      <c r="C23" s="13">
        <v>19</v>
      </c>
      <c r="D23" s="70">
        <v>0</v>
      </c>
      <c r="E23" s="70">
        <v>0</v>
      </c>
      <c r="F23" s="70">
        <v>0</v>
      </c>
      <c r="G23" s="70">
        <v>0.25</v>
      </c>
      <c r="H23" s="70">
        <v>116.75</v>
      </c>
      <c r="I23" s="70">
        <v>117</v>
      </c>
      <c r="J23" s="70">
        <v>0</v>
      </c>
      <c r="K23" s="70">
        <v>16.028500000000001</v>
      </c>
      <c r="L23" s="70">
        <f t="shared" si="1"/>
        <v>16.028500000000001</v>
      </c>
      <c r="M23" s="70">
        <v>199.4440032</v>
      </c>
      <c r="N23" s="70">
        <v>198.05760000000001</v>
      </c>
      <c r="O23" s="70">
        <f t="shared" si="6"/>
        <v>397.50160319999998</v>
      </c>
      <c r="P23" s="70">
        <v>0</v>
      </c>
      <c r="Q23" s="70">
        <v>20</v>
      </c>
      <c r="R23" s="70">
        <v>20</v>
      </c>
      <c r="S23" s="70">
        <v>285</v>
      </c>
      <c r="T23" s="70">
        <v>1589.28</v>
      </c>
      <c r="U23" s="70">
        <v>1874.28</v>
      </c>
      <c r="V23" s="70">
        <v>0</v>
      </c>
      <c r="W23" s="70">
        <v>0</v>
      </c>
      <c r="X23" s="70">
        <v>0</v>
      </c>
      <c r="Y23" s="70">
        <v>261.62400000000002</v>
      </c>
      <c r="Z23" s="70">
        <v>624.096</v>
      </c>
      <c r="AA23" s="70">
        <v>885.72</v>
      </c>
      <c r="AB23" s="70"/>
      <c r="AC23" s="70">
        <v>60.567749999999997</v>
      </c>
      <c r="AD23" s="70">
        <f t="shared" si="2"/>
        <v>60.567749999999997</v>
      </c>
      <c r="AE23" s="70">
        <v>0</v>
      </c>
      <c r="AF23" s="70">
        <v>158.4</v>
      </c>
      <c r="AG23" s="70">
        <v>158.4</v>
      </c>
      <c r="AH23" s="14">
        <f t="shared" si="3"/>
        <v>746.31800320000002</v>
      </c>
      <c r="AI23" s="14">
        <f t="shared" si="4"/>
        <v>2783.17985</v>
      </c>
      <c r="AJ23" s="96">
        <f t="shared" si="5"/>
        <v>3529.4978532</v>
      </c>
      <c r="AK23" s="128"/>
      <c r="AL23" s="106"/>
      <c r="AM23" s="106"/>
      <c r="AN23" s="76"/>
      <c r="AO23" s="76"/>
      <c r="AP23" s="76"/>
    </row>
    <row r="24" spans="1:42" x14ac:dyDescent="0.2">
      <c r="A24" s="13">
        <v>16</v>
      </c>
      <c r="B24" s="83"/>
      <c r="C24" s="13">
        <v>20</v>
      </c>
      <c r="D24" s="70"/>
      <c r="E24" s="70"/>
      <c r="F24" s="70">
        <v>0</v>
      </c>
      <c r="G24" s="70">
        <v>0</v>
      </c>
      <c r="H24" s="70">
        <v>85.12</v>
      </c>
      <c r="I24" s="70">
        <v>85.12</v>
      </c>
      <c r="J24" s="70">
        <v>0</v>
      </c>
      <c r="K24" s="70">
        <v>15.84</v>
      </c>
      <c r="L24" s="70">
        <f t="shared" si="1"/>
        <v>15.84</v>
      </c>
      <c r="M24" s="70">
        <v>220.43810879999998</v>
      </c>
      <c r="N24" s="70">
        <v>158.44607999999999</v>
      </c>
      <c r="O24" s="70">
        <f t="shared" si="6"/>
        <v>378.88418879999995</v>
      </c>
      <c r="P24" s="70">
        <v>0</v>
      </c>
      <c r="Q24" s="70">
        <v>20</v>
      </c>
      <c r="R24" s="70">
        <v>20</v>
      </c>
      <c r="S24" s="70">
        <v>190</v>
      </c>
      <c r="T24" s="70">
        <v>2066.5919999999996</v>
      </c>
      <c r="U24" s="70">
        <v>2256.5919999999996</v>
      </c>
      <c r="V24" s="70">
        <v>0</v>
      </c>
      <c r="W24" s="70">
        <v>0</v>
      </c>
      <c r="X24" s="70">
        <v>0</v>
      </c>
      <c r="Y24" s="70">
        <v>308.61599999999999</v>
      </c>
      <c r="Z24" s="70">
        <v>628.84799999999996</v>
      </c>
      <c r="AA24" s="70">
        <v>937.46399999999994</v>
      </c>
      <c r="AB24" s="70"/>
      <c r="AC24" s="70">
        <v>93.262249999999995</v>
      </c>
      <c r="AD24" s="70">
        <f t="shared" si="2"/>
        <v>93.262249999999995</v>
      </c>
      <c r="AE24" s="70">
        <v>0</v>
      </c>
      <c r="AF24" s="70">
        <v>158.4</v>
      </c>
      <c r="AG24" s="70">
        <v>158.4</v>
      </c>
      <c r="AH24" s="14">
        <f t="shared" si="3"/>
        <v>719.05410879999999</v>
      </c>
      <c r="AI24" s="14">
        <f t="shared" si="4"/>
        <v>3226.5083299999992</v>
      </c>
      <c r="AJ24" s="96">
        <f t="shared" si="5"/>
        <v>3945.5624387999992</v>
      </c>
      <c r="AK24" s="128"/>
      <c r="AL24" s="106"/>
      <c r="AM24" s="106"/>
      <c r="AN24" s="76"/>
      <c r="AO24" s="76"/>
      <c r="AP24" s="76"/>
    </row>
    <row r="25" spans="1:42" x14ac:dyDescent="0.2">
      <c r="A25" s="13">
        <v>17</v>
      </c>
      <c r="B25" s="83"/>
      <c r="C25" s="13">
        <v>21</v>
      </c>
      <c r="D25" s="70"/>
      <c r="E25" s="70"/>
      <c r="F25" s="70">
        <v>0</v>
      </c>
      <c r="G25" s="70">
        <v>0</v>
      </c>
      <c r="H25" s="70">
        <v>0</v>
      </c>
      <c r="I25" s="70">
        <v>0</v>
      </c>
      <c r="J25" s="70">
        <v>0</v>
      </c>
      <c r="K25" s="70">
        <v>21.12</v>
      </c>
      <c r="L25" s="70">
        <f t="shared" si="1"/>
        <v>21.12</v>
      </c>
      <c r="M25" s="70">
        <v>230.93516159999999</v>
      </c>
      <c r="N25" s="70">
        <v>118.83456000000001</v>
      </c>
      <c r="O25" s="70">
        <f t="shared" si="6"/>
        <v>349.76972160000003</v>
      </c>
      <c r="P25" s="70">
        <v>0</v>
      </c>
      <c r="Q25" s="70">
        <v>20</v>
      </c>
      <c r="R25" s="70">
        <v>20</v>
      </c>
      <c r="S25" s="70">
        <v>155.75</v>
      </c>
      <c r="T25" s="70">
        <v>1706.4930801843316</v>
      </c>
      <c r="U25" s="70">
        <v>1862.2430801843316</v>
      </c>
      <c r="V25" s="70">
        <v>0</v>
      </c>
      <c r="W25" s="70">
        <v>0</v>
      </c>
      <c r="X25" s="70">
        <v>0</v>
      </c>
      <c r="Y25" s="70">
        <v>261.88799999999998</v>
      </c>
      <c r="Z25" s="70">
        <v>570.76800000000003</v>
      </c>
      <c r="AA25" s="70">
        <v>832.65599999999995</v>
      </c>
      <c r="AB25" s="70"/>
      <c r="AC25" s="70">
        <v>57.981499999999997</v>
      </c>
      <c r="AD25" s="70">
        <f t="shared" si="2"/>
        <v>57.981499999999997</v>
      </c>
      <c r="AE25" s="70">
        <v>0</v>
      </c>
      <c r="AF25" s="70">
        <v>42.24</v>
      </c>
      <c r="AG25" s="70">
        <v>42.24</v>
      </c>
      <c r="AH25" s="14">
        <f t="shared" si="3"/>
        <v>648.57316160000005</v>
      </c>
      <c r="AI25" s="14">
        <f t="shared" si="4"/>
        <v>2537.4371401843314</v>
      </c>
      <c r="AJ25" s="96">
        <f t="shared" si="5"/>
        <v>3186.0103017843312</v>
      </c>
      <c r="AK25" s="128"/>
      <c r="AL25" s="106"/>
      <c r="AM25" s="106"/>
      <c r="AN25" s="76"/>
      <c r="AO25" s="76"/>
      <c r="AP25" s="76"/>
    </row>
    <row r="26" spans="1:42" x14ac:dyDescent="0.2">
      <c r="A26" s="13">
        <v>18</v>
      </c>
      <c r="B26" s="83"/>
      <c r="C26" s="13">
        <v>22</v>
      </c>
      <c r="D26" s="70"/>
      <c r="E26" s="70"/>
      <c r="F26" s="70">
        <v>0</v>
      </c>
      <c r="G26" s="70">
        <v>0</v>
      </c>
      <c r="H26" s="70">
        <v>0</v>
      </c>
      <c r="I26" s="70">
        <v>0</v>
      </c>
      <c r="J26" s="70">
        <v>0</v>
      </c>
      <c r="K26" s="70">
        <v>25.842500000000001</v>
      </c>
      <c r="L26" s="70">
        <f t="shared" si="1"/>
        <v>25.842500000000001</v>
      </c>
      <c r="M26" s="70">
        <v>272.92337280000004</v>
      </c>
      <c r="N26" s="70">
        <v>178.25184000000002</v>
      </c>
      <c r="O26" s="70">
        <f t="shared" si="6"/>
        <v>451.17521280000005</v>
      </c>
      <c r="P26" s="70">
        <v>0</v>
      </c>
      <c r="Q26" s="70">
        <v>20</v>
      </c>
      <c r="R26" s="70">
        <v>20</v>
      </c>
      <c r="S26" s="70">
        <v>250.75</v>
      </c>
      <c r="T26" s="70">
        <v>2418.084519815668</v>
      </c>
      <c r="U26" s="70">
        <v>2668.834519815668</v>
      </c>
      <c r="V26" s="70">
        <v>0</v>
      </c>
      <c r="W26" s="70">
        <v>0</v>
      </c>
      <c r="X26" s="70">
        <v>0</v>
      </c>
      <c r="Y26" s="70">
        <v>290.66399999999999</v>
      </c>
      <c r="Z26" s="70">
        <v>541.20000000000005</v>
      </c>
      <c r="AA26" s="70">
        <v>831.86400000000003</v>
      </c>
      <c r="AB26" s="70"/>
      <c r="AC26" s="70">
        <v>80.137500000000003</v>
      </c>
      <c r="AD26" s="70">
        <f t="shared" si="2"/>
        <v>80.137500000000003</v>
      </c>
      <c r="AE26" s="70">
        <v>0</v>
      </c>
      <c r="AF26" s="70">
        <v>42.24</v>
      </c>
      <c r="AG26" s="70">
        <v>42.24</v>
      </c>
      <c r="AH26" s="14">
        <f t="shared" si="3"/>
        <v>814.33737280000003</v>
      </c>
      <c r="AI26" s="14">
        <f t="shared" si="4"/>
        <v>3305.7563598156676</v>
      </c>
      <c r="AJ26" s="96">
        <f t="shared" si="5"/>
        <v>4120.0937326156672</v>
      </c>
      <c r="AK26" s="128"/>
      <c r="AL26" s="106"/>
      <c r="AM26" s="106"/>
      <c r="AN26" s="76"/>
      <c r="AO26" s="76"/>
      <c r="AP26" s="76"/>
    </row>
    <row r="27" spans="1:42" x14ac:dyDescent="0.2">
      <c r="A27" s="13">
        <v>19</v>
      </c>
      <c r="B27" s="83"/>
      <c r="C27" s="13">
        <v>23</v>
      </c>
      <c r="D27" s="70"/>
      <c r="E27" s="70"/>
      <c r="F27" s="70">
        <v>0</v>
      </c>
      <c r="G27" s="70">
        <v>0</v>
      </c>
      <c r="H27" s="70">
        <v>0</v>
      </c>
      <c r="I27" s="70">
        <v>0</v>
      </c>
      <c r="J27" s="70">
        <v>0</v>
      </c>
      <c r="K27" s="70">
        <v>10.56</v>
      </c>
      <c r="L27" s="70">
        <f t="shared" si="1"/>
        <v>10.56</v>
      </c>
      <c r="M27" s="70">
        <v>262.42632000000003</v>
      </c>
      <c r="N27" s="70">
        <v>79.223039999999997</v>
      </c>
      <c r="O27" s="70">
        <f t="shared" si="6"/>
        <v>341.64936</v>
      </c>
      <c r="P27" s="70">
        <v>0</v>
      </c>
      <c r="Q27" s="70">
        <v>20</v>
      </c>
      <c r="R27" s="70">
        <v>20</v>
      </c>
      <c r="S27" s="70">
        <v>235</v>
      </c>
      <c r="T27" s="70">
        <v>2497.3305069124431</v>
      </c>
      <c r="U27" s="70">
        <v>2732.3305069124431</v>
      </c>
      <c r="V27" s="70"/>
      <c r="W27" s="70"/>
      <c r="X27" s="70">
        <v>0</v>
      </c>
      <c r="Y27" s="70">
        <v>269.54399999999998</v>
      </c>
      <c r="Z27" s="70">
        <v>580.79999999999995</v>
      </c>
      <c r="AA27" s="70">
        <v>850.34399999999994</v>
      </c>
      <c r="AB27" s="70"/>
      <c r="AC27" s="70">
        <v>67.363</v>
      </c>
      <c r="AD27" s="70">
        <f t="shared" si="2"/>
        <v>67.363</v>
      </c>
      <c r="AE27" s="70">
        <v>0</v>
      </c>
      <c r="AF27" s="70">
        <v>10.56</v>
      </c>
      <c r="AG27" s="70">
        <v>10.56</v>
      </c>
      <c r="AH27" s="14">
        <f t="shared" si="3"/>
        <v>766.97032000000002</v>
      </c>
      <c r="AI27" s="14">
        <f t="shared" si="4"/>
        <v>3265.8365469124428</v>
      </c>
      <c r="AJ27" s="96">
        <f t="shared" si="5"/>
        <v>4032.8068669124427</v>
      </c>
      <c r="AK27" s="128"/>
      <c r="AL27" s="106"/>
      <c r="AM27" s="106"/>
      <c r="AN27" s="76"/>
      <c r="AO27" s="76"/>
      <c r="AP27" s="76"/>
    </row>
    <row r="28" spans="1:42" x14ac:dyDescent="0.2">
      <c r="A28" s="13">
        <v>20</v>
      </c>
      <c r="B28" s="83"/>
      <c r="C28" s="13">
        <v>24</v>
      </c>
      <c r="D28" s="70"/>
      <c r="E28" s="70"/>
      <c r="F28" s="70">
        <v>0</v>
      </c>
      <c r="G28" s="70"/>
      <c r="H28" s="70"/>
      <c r="I28" s="70">
        <v>0</v>
      </c>
      <c r="J28" s="70">
        <v>0</v>
      </c>
      <c r="K28" s="70">
        <v>9.8949999999999996</v>
      </c>
      <c r="L28" s="70">
        <f t="shared" si="1"/>
        <v>9.8949999999999996</v>
      </c>
      <c r="M28" s="70">
        <v>230.93516159999999</v>
      </c>
      <c r="N28" s="70">
        <v>99.028800000000004</v>
      </c>
      <c r="O28" s="70">
        <f t="shared" si="6"/>
        <v>329.9639616</v>
      </c>
      <c r="P28" s="70"/>
      <c r="Q28" s="70"/>
      <c r="R28" s="70">
        <v>0</v>
      </c>
      <c r="S28" s="70">
        <v>177</v>
      </c>
      <c r="T28" s="70">
        <v>2804.797802764977</v>
      </c>
      <c r="U28" s="70">
        <v>2981.797802764977</v>
      </c>
      <c r="V28" s="70"/>
      <c r="W28" s="70"/>
      <c r="X28" s="70">
        <v>0</v>
      </c>
      <c r="Y28" s="70">
        <v>204.072</v>
      </c>
      <c r="Z28" s="70">
        <v>649.70399999999995</v>
      </c>
      <c r="AA28" s="70">
        <v>853.77599999999995</v>
      </c>
      <c r="AB28" s="70"/>
      <c r="AC28" s="70">
        <v>74.824249999999992</v>
      </c>
      <c r="AD28" s="70">
        <f t="shared" si="2"/>
        <v>74.824249999999992</v>
      </c>
      <c r="AE28" s="70"/>
      <c r="AF28" s="70"/>
      <c r="AG28" s="70">
        <v>0</v>
      </c>
      <c r="AH28" s="14">
        <f t="shared" si="3"/>
        <v>612.00716160000002</v>
      </c>
      <c r="AI28" s="14">
        <f t="shared" si="4"/>
        <v>3638.2498527649773</v>
      </c>
      <c r="AJ28" s="96">
        <f t="shared" si="5"/>
        <v>4250.2570143649773</v>
      </c>
      <c r="AK28" s="128"/>
      <c r="AL28" s="106"/>
      <c r="AM28" s="106"/>
      <c r="AN28" s="76"/>
      <c r="AO28" s="76"/>
      <c r="AP28" s="76"/>
    </row>
    <row r="29" spans="1:42" x14ac:dyDescent="0.2">
      <c r="A29" s="13">
        <v>21</v>
      </c>
      <c r="B29" s="83"/>
      <c r="C29" s="13">
        <v>25</v>
      </c>
      <c r="D29" s="70"/>
      <c r="E29" s="70"/>
      <c r="F29" s="70">
        <v>0</v>
      </c>
      <c r="G29" s="70"/>
      <c r="H29" s="70"/>
      <c r="I29" s="70">
        <v>0</v>
      </c>
      <c r="J29" s="70">
        <v>0</v>
      </c>
      <c r="K29" s="70">
        <v>26.312000000000005</v>
      </c>
      <c r="L29" s="70">
        <f t="shared" si="1"/>
        <v>26.312000000000005</v>
      </c>
      <c r="M29" s="70">
        <v>251.92926720000003</v>
      </c>
      <c r="N29" s="70">
        <v>237.66912000000002</v>
      </c>
      <c r="O29" s="70">
        <f t="shared" si="6"/>
        <v>489.59838720000005</v>
      </c>
      <c r="P29" s="70"/>
      <c r="Q29" s="70"/>
      <c r="R29" s="70">
        <v>0</v>
      </c>
      <c r="S29" s="70">
        <v>129.25</v>
      </c>
      <c r="T29" s="70">
        <v>2399.5376073732714</v>
      </c>
      <c r="U29" s="70">
        <v>2528.7876073732714</v>
      </c>
      <c r="V29" s="70"/>
      <c r="W29" s="70"/>
      <c r="X29" s="70">
        <v>0</v>
      </c>
      <c r="Y29" s="70">
        <v>201.96</v>
      </c>
      <c r="Z29" s="70">
        <v>606.93600000000004</v>
      </c>
      <c r="AA29" s="70">
        <v>808.89600000000007</v>
      </c>
      <c r="AB29" s="70"/>
      <c r="AC29" s="70">
        <v>50.363</v>
      </c>
      <c r="AD29" s="70">
        <f t="shared" si="2"/>
        <v>50.363</v>
      </c>
      <c r="AE29" s="70"/>
      <c r="AF29" s="70"/>
      <c r="AG29" s="70">
        <v>0</v>
      </c>
      <c r="AH29" s="14">
        <f t="shared" si="3"/>
        <v>583.13926720000006</v>
      </c>
      <c r="AI29" s="14">
        <f t="shared" si="4"/>
        <v>3320.8177273732713</v>
      </c>
      <c r="AJ29" s="96">
        <f t="shared" si="5"/>
        <v>3903.9569945732715</v>
      </c>
      <c r="AK29" s="128"/>
      <c r="AL29" s="106"/>
      <c r="AM29" s="106"/>
      <c r="AN29" s="76"/>
      <c r="AO29" s="76"/>
      <c r="AP29" s="76"/>
    </row>
    <row r="30" spans="1:42" x14ac:dyDescent="0.2">
      <c r="A30" s="13">
        <v>22</v>
      </c>
      <c r="B30" s="83"/>
      <c r="C30" s="13">
        <v>26</v>
      </c>
      <c r="D30" s="70"/>
      <c r="E30" s="70"/>
      <c r="F30" s="70">
        <v>0</v>
      </c>
      <c r="G30" s="70"/>
      <c r="H30" s="70"/>
      <c r="I30" s="70">
        <v>0</v>
      </c>
      <c r="J30" s="70">
        <v>0</v>
      </c>
      <c r="K30" s="70">
        <v>90.468800000000016</v>
      </c>
      <c r="L30" s="70">
        <f t="shared" si="1"/>
        <v>90.468800000000016</v>
      </c>
      <c r="M30" s="70">
        <v>251.92926720000003</v>
      </c>
      <c r="N30" s="70">
        <v>237.66912000000002</v>
      </c>
      <c r="O30" s="70">
        <f t="shared" si="6"/>
        <v>489.59838720000005</v>
      </c>
      <c r="P30" s="70"/>
      <c r="Q30" s="70"/>
      <c r="R30" s="70">
        <v>0</v>
      </c>
      <c r="S30" s="70">
        <v>92.5</v>
      </c>
      <c r="T30" s="70">
        <v>2651.6729364055295</v>
      </c>
      <c r="U30" s="70">
        <v>2744.1729364055295</v>
      </c>
      <c r="V30" s="70"/>
      <c r="W30" s="70"/>
      <c r="X30" s="70">
        <v>0</v>
      </c>
      <c r="Y30" s="70">
        <v>214.36799999999999</v>
      </c>
      <c r="Z30" s="70">
        <v>609.31200000000001</v>
      </c>
      <c r="AA30" s="70">
        <v>823.68000000000006</v>
      </c>
      <c r="AB30" s="70"/>
      <c r="AC30" s="70">
        <v>86.397749999999988</v>
      </c>
      <c r="AD30" s="70">
        <f t="shared" si="2"/>
        <v>86.397749999999988</v>
      </c>
      <c r="AE30" s="70"/>
      <c r="AF30" s="70"/>
      <c r="AG30" s="70">
        <v>0</v>
      </c>
      <c r="AH30" s="14">
        <f t="shared" si="3"/>
        <v>558.79726720000008</v>
      </c>
      <c r="AI30" s="14">
        <f t="shared" si="4"/>
        <v>3675.5206064055296</v>
      </c>
      <c r="AJ30" s="96">
        <f t="shared" si="5"/>
        <v>4234.3178736055297</v>
      </c>
      <c r="AK30" s="128"/>
      <c r="AL30" s="106"/>
      <c r="AM30" s="106"/>
      <c r="AN30" s="76"/>
      <c r="AO30" s="76"/>
      <c r="AP30" s="76"/>
    </row>
    <row r="31" spans="1:42" x14ac:dyDescent="0.2">
      <c r="A31" s="13">
        <v>23</v>
      </c>
      <c r="B31" s="83"/>
      <c r="C31" s="13">
        <v>27</v>
      </c>
      <c r="D31" s="70"/>
      <c r="E31" s="70"/>
      <c r="F31" s="70">
        <v>0</v>
      </c>
      <c r="G31" s="70"/>
      <c r="H31" s="70"/>
      <c r="I31" s="70">
        <v>0</v>
      </c>
      <c r="J31" s="70">
        <v>0</v>
      </c>
      <c r="K31" s="70">
        <v>118.08080000000001</v>
      </c>
      <c r="L31" s="70">
        <f t="shared" si="1"/>
        <v>118.08080000000001</v>
      </c>
      <c r="M31" s="70">
        <v>220.43810879999998</v>
      </c>
      <c r="N31" s="70">
        <v>277.28064000000001</v>
      </c>
      <c r="O31" s="70">
        <f t="shared" si="6"/>
        <v>497.71874879999996</v>
      </c>
      <c r="P31" s="70"/>
      <c r="Q31" s="70"/>
      <c r="R31" s="70">
        <v>0</v>
      </c>
      <c r="S31" s="70">
        <v>77</v>
      </c>
      <c r="T31" s="70">
        <v>2483.2127115207377</v>
      </c>
      <c r="U31" s="70">
        <v>2560.2127115207377</v>
      </c>
      <c r="V31" s="70"/>
      <c r="W31" s="70"/>
      <c r="X31" s="70">
        <v>0</v>
      </c>
      <c r="Y31" s="70">
        <v>299.904</v>
      </c>
      <c r="Z31" s="70">
        <v>609.31200000000001</v>
      </c>
      <c r="AA31" s="70">
        <v>909.21600000000001</v>
      </c>
      <c r="AB31" s="70"/>
      <c r="AC31" s="70">
        <v>265.93774999999994</v>
      </c>
      <c r="AD31" s="70">
        <f t="shared" si="2"/>
        <v>265.93774999999994</v>
      </c>
      <c r="AE31" s="70"/>
      <c r="AF31" s="70"/>
      <c r="AG31" s="70">
        <v>0</v>
      </c>
      <c r="AH31" s="14">
        <f t="shared" si="3"/>
        <v>597.34210880000001</v>
      </c>
      <c r="AI31" s="14">
        <f t="shared" si="4"/>
        <v>3753.8239015207378</v>
      </c>
      <c r="AJ31" s="96">
        <f t="shared" si="5"/>
        <v>4351.1660103207378</v>
      </c>
      <c r="AK31" s="128"/>
      <c r="AL31" s="106"/>
      <c r="AM31" s="106"/>
      <c r="AN31" s="76"/>
      <c r="AO31" s="76"/>
      <c r="AP31" s="76"/>
    </row>
    <row r="32" spans="1:42" x14ac:dyDescent="0.2">
      <c r="A32" s="13">
        <v>24</v>
      </c>
      <c r="B32" s="83"/>
      <c r="C32" s="13">
        <v>28</v>
      </c>
      <c r="D32" s="70"/>
      <c r="E32" s="70"/>
      <c r="F32" s="70">
        <v>0</v>
      </c>
      <c r="G32" s="70"/>
      <c r="H32" s="70"/>
      <c r="I32" s="70">
        <v>0</v>
      </c>
      <c r="J32" s="70">
        <v>0</v>
      </c>
      <c r="K32" s="70">
        <v>178.48360000000002</v>
      </c>
      <c r="L32" s="70">
        <f t="shared" si="1"/>
        <v>178.48360000000002</v>
      </c>
      <c r="M32" s="70">
        <v>188.94695040000002</v>
      </c>
      <c r="N32" s="70">
        <v>297.08639999999997</v>
      </c>
      <c r="O32" s="70">
        <f t="shared" si="6"/>
        <v>486.03335040000002</v>
      </c>
      <c r="P32" s="70"/>
      <c r="Q32" s="70"/>
      <c r="R32" s="70">
        <v>0</v>
      </c>
      <c r="S32" s="70">
        <v>26.5</v>
      </c>
      <c r="T32" s="70">
        <v>1858.56</v>
      </c>
      <c r="U32" s="70">
        <v>1885.06</v>
      </c>
      <c r="V32" s="70"/>
      <c r="W32" s="70"/>
      <c r="X32" s="70">
        <v>0</v>
      </c>
      <c r="Y32" s="70">
        <v>245.256</v>
      </c>
      <c r="Z32" s="70">
        <v>515.32799999999997</v>
      </c>
      <c r="AA32" s="70">
        <v>760.58399999999995</v>
      </c>
      <c r="AB32" s="70"/>
      <c r="AC32" s="70">
        <v>108.53725</v>
      </c>
      <c r="AD32" s="70">
        <f t="shared" si="2"/>
        <v>108.53725</v>
      </c>
      <c r="AE32" s="70"/>
      <c r="AF32" s="70"/>
      <c r="AG32" s="70">
        <v>0</v>
      </c>
      <c r="AH32" s="14">
        <f t="shared" si="3"/>
        <v>460.70295040000002</v>
      </c>
      <c r="AI32" s="14">
        <f t="shared" si="4"/>
        <v>2957.9952499999999</v>
      </c>
      <c r="AJ32" s="96">
        <f t="shared" si="5"/>
        <v>3418.6982004000001</v>
      </c>
      <c r="AK32" s="128"/>
      <c r="AL32" s="106"/>
      <c r="AM32" s="106"/>
      <c r="AN32" s="76"/>
      <c r="AO32" s="76"/>
      <c r="AP32" s="76"/>
    </row>
    <row r="33" spans="1:49" x14ac:dyDescent="0.2">
      <c r="A33" s="13">
        <v>25</v>
      </c>
      <c r="B33" s="83"/>
      <c r="C33" s="13">
        <v>29</v>
      </c>
      <c r="D33" s="70"/>
      <c r="E33" s="70"/>
      <c r="F33" s="70">
        <v>0</v>
      </c>
      <c r="G33" s="70"/>
      <c r="H33" s="70"/>
      <c r="I33" s="70">
        <v>0</v>
      </c>
      <c r="J33" s="70">
        <v>0</v>
      </c>
      <c r="K33" s="70">
        <v>227.95079999999996</v>
      </c>
      <c r="L33" s="70">
        <f t="shared" si="1"/>
        <v>227.95079999999996</v>
      </c>
      <c r="M33" s="70">
        <v>136.46168640000002</v>
      </c>
      <c r="N33" s="70">
        <v>376.30944</v>
      </c>
      <c r="O33" s="70">
        <f t="shared" si="6"/>
        <v>512.77112639999996</v>
      </c>
      <c r="P33" s="70"/>
      <c r="Q33" s="70"/>
      <c r="R33" s="70">
        <v>0</v>
      </c>
      <c r="S33" s="70">
        <v>26.5</v>
      </c>
      <c r="T33" s="70">
        <v>2492.16</v>
      </c>
      <c r="U33" s="70">
        <v>2518.66</v>
      </c>
      <c r="V33" s="70"/>
      <c r="W33" s="70"/>
      <c r="X33" s="70">
        <v>0</v>
      </c>
      <c r="Y33" s="70">
        <v>276.40800000000002</v>
      </c>
      <c r="Z33" s="70">
        <v>341.08800000000002</v>
      </c>
      <c r="AA33" s="70">
        <v>617.49600000000009</v>
      </c>
      <c r="AB33" s="70"/>
      <c r="AC33" s="70">
        <v>69.239499999999992</v>
      </c>
      <c r="AD33" s="70">
        <f t="shared" si="2"/>
        <v>69.239499999999992</v>
      </c>
      <c r="AE33" s="70"/>
      <c r="AF33" s="70"/>
      <c r="AG33" s="70">
        <v>0</v>
      </c>
      <c r="AH33" s="14">
        <f t="shared" si="3"/>
        <v>439.36968640000003</v>
      </c>
      <c r="AI33" s="14">
        <f t="shared" si="4"/>
        <v>3506.7477400000002</v>
      </c>
      <c r="AJ33" s="96">
        <f t="shared" si="5"/>
        <v>3946.1174264000001</v>
      </c>
      <c r="AK33" s="128"/>
      <c r="AL33" s="106"/>
      <c r="AM33" s="106"/>
      <c r="AN33" s="76"/>
      <c r="AO33" s="76"/>
      <c r="AP33" s="76"/>
    </row>
    <row r="34" spans="1:49" x14ac:dyDescent="0.2">
      <c r="A34" s="13">
        <v>26</v>
      </c>
      <c r="B34" s="83"/>
      <c r="C34" s="13">
        <v>30</v>
      </c>
      <c r="D34" s="70"/>
      <c r="E34" s="70"/>
      <c r="F34" s="70">
        <v>0</v>
      </c>
      <c r="G34" s="70"/>
      <c r="H34" s="70"/>
      <c r="I34" s="70">
        <v>0</v>
      </c>
      <c r="J34" s="70">
        <v>0</v>
      </c>
      <c r="K34" s="70">
        <v>350.72294999999997</v>
      </c>
      <c r="L34" s="70">
        <f t="shared" si="1"/>
        <v>350.72294999999997</v>
      </c>
      <c r="M34" s="70">
        <v>104.97052800000002</v>
      </c>
      <c r="N34" s="70">
        <v>415.92095999999992</v>
      </c>
      <c r="O34" s="70">
        <f t="shared" si="6"/>
        <v>520.89148799999998</v>
      </c>
      <c r="P34" s="70"/>
      <c r="Q34" s="70"/>
      <c r="R34" s="70">
        <v>0</v>
      </c>
      <c r="S34" s="70">
        <v>15.75</v>
      </c>
      <c r="T34" s="70">
        <v>1520.75</v>
      </c>
      <c r="U34" s="70">
        <v>1536.5</v>
      </c>
      <c r="V34" s="70"/>
      <c r="W34" s="70"/>
      <c r="X34" s="70">
        <v>0</v>
      </c>
      <c r="Y34" s="70">
        <v>332.11200000000002</v>
      </c>
      <c r="Z34" s="70">
        <v>287.49599999999998</v>
      </c>
      <c r="AA34" s="70">
        <v>619.60799999999995</v>
      </c>
      <c r="AB34" s="70"/>
      <c r="AC34" s="70">
        <v>86.273499999999984</v>
      </c>
      <c r="AD34" s="70">
        <f t="shared" si="2"/>
        <v>86.273499999999984</v>
      </c>
      <c r="AE34" s="70"/>
      <c r="AF34" s="70"/>
      <c r="AG34" s="70">
        <v>0</v>
      </c>
      <c r="AH34" s="14">
        <f t="shared" si="3"/>
        <v>452.83252800000002</v>
      </c>
      <c r="AI34" s="14">
        <f t="shared" si="4"/>
        <v>2661.1634099999997</v>
      </c>
      <c r="AJ34" s="96">
        <f t="shared" si="5"/>
        <v>3113.9959379999996</v>
      </c>
      <c r="AK34" s="128"/>
      <c r="AL34" s="106"/>
      <c r="AM34" s="106"/>
      <c r="AN34" s="76"/>
      <c r="AO34" s="76"/>
      <c r="AP34" s="76"/>
      <c r="AQ34" s="34"/>
    </row>
    <row r="35" spans="1:49" x14ac:dyDescent="0.2">
      <c r="A35" s="13">
        <v>27</v>
      </c>
      <c r="B35" s="83"/>
      <c r="C35" s="13">
        <v>31</v>
      </c>
      <c r="D35" s="70"/>
      <c r="E35" s="70"/>
      <c r="F35" s="70">
        <v>0</v>
      </c>
      <c r="G35" s="70"/>
      <c r="H35" s="70"/>
      <c r="I35" s="70">
        <v>0</v>
      </c>
      <c r="J35" s="70">
        <v>0</v>
      </c>
      <c r="K35" s="70">
        <v>403.27799999999985</v>
      </c>
      <c r="L35" s="70">
        <f t="shared" si="1"/>
        <v>403.27799999999985</v>
      </c>
      <c r="M35" s="70">
        <v>138</v>
      </c>
      <c r="N35" s="70">
        <v>435.72671999999994</v>
      </c>
      <c r="O35" s="70">
        <f t="shared" si="6"/>
        <v>573.72671999999989</v>
      </c>
      <c r="P35" s="70"/>
      <c r="Q35" s="70"/>
      <c r="R35" s="70">
        <v>0</v>
      </c>
      <c r="S35" s="70">
        <v>18.5</v>
      </c>
      <c r="T35" s="70">
        <v>1457.25</v>
      </c>
      <c r="U35" s="70">
        <v>1475.75</v>
      </c>
      <c r="V35" s="70"/>
      <c r="W35" s="70"/>
      <c r="X35" s="70">
        <v>0</v>
      </c>
      <c r="Y35" s="70">
        <v>332.64</v>
      </c>
      <c r="Z35" s="70">
        <v>317.59199999999998</v>
      </c>
      <c r="AA35" s="70">
        <v>650.23199999999997</v>
      </c>
      <c r="AB35" s="70"/>
      <c r="AC35" s="70">
        <v>61.354500000000002</v>
      </c>
      <c r="AD35" s="70">
        <f t="shared" si="2"/>
        <v>61.354500000000002</v>
      </c>
      <c r="AE35" s="70"/>
      <c r="AF35" s="70"/>
      <c r="AG35" s="70">
        <v>0</v>
      </c>
      <c r="AH35" s="14">
        <f t="shared" si="3"/>
        <v>489.14</v>
      </c>
      <c r="AI35" s="14">
        <f t="shared" si="4"/>
        <v>2675.2012199999999</v>
      </c>
      <c r="AJ35" s="96">
        <f t="shared" si="5"/>
        <v>3164.3412199999998</v>
      </c>
      <c r="AK35" s="128"/>
      <c r="AL35" s="106"/>
      <c r="AM35" s="106"/>
      <c r="AN35" s="76"/>
      <c r="AO35" s="76"/>
      <c r="AP35" s="76"/>
      <c r="AQ35" s="34"/>
    </row>
    <row r="36" spans="1:49" x14ac:dyDescent="0.2">
      <c r="A36" s="13">
        <v>28</v>
      </c>
      <c r="B36" s="83"/>
      <c r="C36" s="13">
        <v>32</v>
      </c>
      <c r="D36" s="70"/>
      <c r="E36" s="70"/>
      <c r="F36" s="70">
        <v>0</v>
      </c>
      <c r="G36" s="70"/>
      <c r="H36" s="70"/>
      <c r="I36" s="70">
        <v>0</v>
      </c>
      <c r="J36" s="70">
        <v>0</v>
      </c>
      <c r="K36" s="70">
        <v>392.35884999999985</v>
      </c>
      <c r="L36" s="70">
        <f t="shared" si="1"/>
        <v>392.35884999999985</v>
      </c>
      <c r="M36" s="70">
        <v>62.982316800000007</v>
      </c>
      <c r="N36" s="70">
        <v>514.94975999999997</v>
      </c>
      <c r="O36" s="70">
        <f t="shared" si="6"/>
        <v>577.9320768</v>
      </c>
      <c r="P36" s="70"/>
      <c r="Q36" s="70"/>
      <c r="R36" s="70">
        <v>0</v>
      </c>
      <c r="S36" s="70">
        <v>10.5</v>
      </c>
      <c r="T36" s="70">
        <v>1272.5</v>
      </c>
      <c r="U36" s="70">
        <v>1283</v>
      </c>
      <c r="V36" s="70">
        <v>0</v>
      </c>
      <c r="W36" s="70">
        <v>0</v>
      </c>
      <c r="X36" s="70">
        <v>0</v>
      </c>
      <c r="Y36" s="70">
        <v>279.83999999999997</v>
      </c>
      <c r="Z36" s="70">
        <v>426.36</v>
      </c>
      <c r="AA36" s="70">
        <v>706.2</v>
      </c>
      <c r="AB36" s="70"/>
      <c r="AC36" s="70">
        <v>88.744000000000014</v>
      </c>
      <c r="AD36" s="70">
        <f t="shared" si="2"/>
        <v>88.744000000000014</v>
      </c>
      <c r="AE36" s="70"/>
      <c r="AF36" s="70"/>
      <c r="AG36" s="70">
        <v>0</v>
      </c>
      <c r="AH36" s="14">
        <f t="shared" si="3"/>
        <v>353.32231679999995</v>
      </c>
      <c r="AI36" s="14">
        <f t="shared" si="4"/>
        <v>2694.9126100000003</v>
      </c>
      <c r="AJ36" s="96">
        <f t="shared" si="5"/>
        <v>3048.2349268000003</v>
      </c>
      <c r="AK36" s="128"/>
      <c r="AL36" s="106"/>
      <c r="AM36" s="106"/>
      <c r="AN36" s="76"/>
      <c r="AO36" s="76"/>
      <c r="AP36" s="76"/>
      <c r="AQ36" s="34"/>
    </row>
    <row r="37" spans="1:49" x14ac:dyDescent="0.2">
      <c r="A37" s="13">
        <v>29</v>
      </c>
      <c r="B37" s="83"/>
      <c r="C37" s="13">
        <v>33</v>
      </c>
      <c r="D37" s="70"/>
      <c r="E37" s="70"/>
      <c r="F37" s="70">
        <v>0</v>
      </c>
      <c r="G37" s="70"/>
      <c r="H37" s="70"/>
      <c r="I37" s="70">
        <v>0</v>
      </c>
      <c r="J37" s="70">
        <v>0</v>
      </c>
      <c r="K37" s="70">
        <v>391.11839999999995</v>
      </c>
      <c r="L37" s="70">
        <f t="shared" si="1"/>
        <v>391.11839999999995</v>
      </c>
      <c r="M37" s="70">
        <v>94.47347520000001</v>
      </c>
      <c r="N37" s="70">
        <v>495.14400000000006</v>
      </c>
      <c r="O37" s="70">
        <f t="shared" si="6"/>
        <v>589.61747520000006</v>
      </c>
      <c r="P37" s="70"/>
      <c r="Q37" s="70"/>
      <c r="R37" s="70">
        <v>0</v>
      </c>
      <c r="S37" s="70">
        <v>49.5</v>
      </c>
      <c r="T37" s="70">
        <v>1795.25</v>
      </c>
      <c r="U37" s="70">
        <v>1844.75</v>
      </c>
      <c r="V37" s="70">
        <v>0</v>
      </c>
      <c r="W37" s="70">
        <v>0</v>
      </c>
      <c r="X37" s="70">
        <v>0</v>
      </c>
      <c r="Y37" s="70">
        <v>300.95999999999998</v>
      </c>
      <c r="Z37" s="70">
        <v>413.42399999999998</v>
      </c>
      <c r="AA37" s="70">
        <v>714.38400000000001</v>
      </c>
      <c r="AB37" s="70"/>
      <c r="AC37" s="70">
        <v>40.212249999999997</v>
      </c>
      <c r="AD37" s="70">
        <f t="shared" si="2"/>
        <v>40.212249999999997</v>
      </c>
      <c r="AE37" s="70"/>
      <c r="AF37" s="70"/>
      <c r="AG37" s="70">
        <v>0</v>
      </c>
      <c r="AH37" s="14">
        <f t="shared" si="3"/>
        <v>444.93347519999998</v>
      </c>
      <c r="AI37" s="14">
        <f t="shared" si="4"/>
        <v>3135.1486500000001</v>
      </c>
      <c r="AJ37" s="96">
        <f t="shared" si="5"/>
        <v>3580.0821252000001</v>
      </c>
      <c r="AK37" s="128"/>
      <c r="AL37" s="106"/>
      <c r="AM37" s="106"/>
      <c r="AN37" s="76"/>
      <c r="AO37" s="76"/>
      <c r="AP37" s="76"/>
      <c r="AQ37" s="34"/>
    </row>
    <row r="38" spans="1:49" x14ac:dyDescent="0.2">
      <c r="A38" s="13">
        <v>30</v>
      </c>
      <c r="B38" s="83"/>
      <c r="C38" s="13">
        <v>34</v>
      </c>
      <c r="D38" s="70"/>
      <c r="E38" s="70"/>
      <c r="F38" s="70">
        <v>0</v>
      </c>
      <c r="G38" s="70"/>
      <c r="H38" s="70"/>
      <c r="I38" s="70">
        <v>0</v>
      </c>
      <c r="J38" s="70">
        <v>0</v>
      </c>
      <c r="K38" s="70">
        <v>314.17840000000001</v>
      </c>
      <c r="L38" s="70">
        <f t="shared" si="1"/>
        <v>314.17840000000001</v>
      </c>
      <c r="M38" s="70">
        <v>92</v>
      </c>
      <c r="N38" s="70">
        <v>435.72671999999994</v>
      </c>
      <c r="O38" s="70">
        <f t="shared" si="6"/>
        <v>527.72671999999989</v>
      </c>
      <c r="P38" s="70"/>
      <c r="Q38" s="70"/>
      <c r="R38" s="70">
        <v>0</v>
      </c>
      <c r="S38" s="70">
        <v>23.75</v>
      </c>
      <c r="T38" s="70">
        <v>1636.75</v>
      </c>
      <c r="U38" s="70">
        <v>1660.5</v>
      </c>
      <c r="V38" s="70">
        <v>0</v>
      </c>
      <c r="W38" s="70">
        <v>0</v>
      </c>
      <c r="X38" s="70">
        <v>0</v>
      </c>
      <c r="Y38" s="70">
        <v>349.536</v>
      </c>
      <c r="Z38" s="70">
        <v>484.17599999999999</v>
      </c>
      <c r="AA38" s="70">
        <v>833.71199999999999</v>
      </c>
      <c r="AB38" s="70"/>
      <c r="AC38" s="70">
        <v>117.75924999999999</v>
      </c>
      <c r="AD38" s="70">
        <f t="shared" si="2"/>
        <v>117.75924999999999</v>
      </c>
      <c r="AE38" s="70"/>
      <c r="AF38" s="70"/>
      <c r="AG38" s="70">
        <v>0</v>
      </c>
      <c r="AH38" s="14">
        <f t="shared" si="3"/>
        <v>465.286</v>
      </c>
      <c r="AI38" s="14">
        <f t="shared" si="4"/>
        <v>2988.5903699999999</v>
      </c>
      <c r="AJ38" s="96">
        <f t="shared" si="5"/>
        <v>3453.87637</v>
      </c>
      <c r="AK38" s="128"/>
      <c r="AL38" s="106"/>
      <c r="AM38" s="106"/>
      <c r="AN38" s="76"/>
      <c r="AO38" s="76"/>
      <c r="AP38" s="76"/>
      <c r="AQ38" s="34"/>
    </row>
    <row r="39" spans="1:49" x14ac:dyDescent="0.2">
      <c r="A39" s="13">
        <v>31</v>
      </c>
      <c r="B39" s="83"/>
      <c r="C39" s="13">
        <v>35</v>
      </c>
      <c r="D39" s="70"/>
      <c r="E39" s="70"/>
      <c r="F39" s="70">
        <v>0</v>
      </c>
      <c r="G39" s="70"/>
      <c r="H39" s="70"/>
      <c r="I39" s="70">
        <v>0</v>
      </c>
      <c r="J39" s="70">
        <v>0</v>
      </c>
      <c r="K39" s="70">
        <v>264.60759999999988</v>
      </c>
      <c r="L39" s="70">
        <f t="shared" si="1"/>
        <v>264.60759999999988</v>
      </c>
      <c r="M39" s="70">
        <v>92</v>
      </c>
      <c r="N39" s="70">
        <v>475.33824000000004</v>
      </c>
      <c r="O39" s="70">
        <f t="shared" si="6"/>
        <v>567.33824000000004</v>
      </c>
      <c r="P39" s="70"/>
      <c r="Q39" s="70"/>
      <c r="R39" s="70">
        <v>0</v>
      </c>
      <c r="S39" s="70">
        <v>15.75</v>
      </c>
      <c r="T39" s="70">
        <v>1689.5</v>
      </c>
      <c r="U39" s="70">
        <v>1705.25</v>
      </c>
      <c r="V39" s="70">
        <v>0</v>
      </c>
      <c r="W39" s="70">
        <v>0</v>
      </c>
      <c r="X39" s="70">
        <v>0</v>
      </c>
      <c r="Y39" s="70">
        <v>356.4</v>
      </c>
      <c r="Z39" s="70">
        <v>496.32</v>
      </c>
      <c r="AA39" s="70">
        <v>852.72</v>
      </c>
      <c r="AB39" s="70"/>
      <c r="AC39" s="70">
        <v>118.50650000000002</v>
      </c>
      <c r="AD39" s="70">
        <f t="shared" si="2"/>
        <v>118.50650000000002</v>
      </c>
      <c r="AE39" s="70"/>
      <c r="AF39" s="70"/>
      <c r="AG39" s="70">
        <v>0</v>
      </c>
      <c r="AH39" s="14">
        <f t="shared" si="3"/>
        <v>464.15</v>
      </c>
      <c r="AI39" s="14">
        <f t="shared" si="4"/>
        <v>3044.27234</v>
      </c>
      <c r="AJ39" s="96">
        <f t="shared" si="5"/>
        <v>3508.4223400000001</v>
      </c>
      <c r="AK39" s="128"/>
      <c r="AL39" s="106"/>
      <c r="AM39" s="106"/>
      <c r="AN39" s="76"/>
      <c r="AO39" s="76"/>
      <c r="AP39" s="76"/>
      <c r="AQ39" s="34"/>
    </row>
    <row r="40" spans="1:49" x14ac:dyDescent="0.2">
      <c r="A40" s="13">
        <v>32</v>
      </c>
      <c r="B40" s="83"/>
      <c r="C40" s="13">
        <v>36</v>
      </c>
      <c r="D40" s="70">
        <v>68.75</v>
      </c>
      <c r="E40" s="70">
        <v>0</v>
      </c>
      <c r="F40" s="70">
        <v>68.75</v>
      </c>
      <c r="G40" s="70"/>
      <c r="H40" s="70"/>
      <c r="I40" s="70">
        <v>0</v>
      </c>
      <c r="J40" s="70">
        <v>0</v>
      </c>
      <c r="K40" s="70">
        <v>349.13745</v>
      </c>
      <c r="L40" s="70">
        <f t="shared" si="1"/>
        <v>349.13745</v>
      </c>
      <c r="M40" s="70">
        <v>46</v>
      </c>
      <c r="N40" s="70">
        <v>475.33824000000004</v>
      </c>
      <c r="O40" s="70">
        <f t="shared" si="6"/>
        <v>521.33824000000004</v>
      </c>
      <c r="P40" s="70"/>
      <c r="Q40" s="70"/>
      <c r="R40" s="70">
        <v>0</v>
      </c>
      <c r="S40" s="70">
        <v>21</v>
      </c>
      <c r="T40" s="70">
        <v>2017</v>
      </c>
      <c r="U40" s="70">
        <v>2038</v>
      </c>
      <c r="V40" s="70">
        <v>0</v>
      </c>
      <c r="W40" s="70">
        <v>0</v>
      </c>
      <c r="X40" s="70">
        <v>0</v>
      </c>
      <c r="Y40" s="70">
        <v>346.10399999999998</v>
      </c>
      <c r="Z40" s="70">
        <v>495.26400000000001</v>
      </c>
      <c r="AA40" s="70">
        <v>841.36799999999994</v>
      </c>
      <c r="AB40" s="70"/>
      <c r="AC40" s="70">
        <v>115.99550000000001</v>
      </c>
      <c r="AD40" s="70">
        <f t="shared" si="2"/>
        <v>115.99550000000001</v>
      </c>
      <c r="AE40" s="70"/>
      <c r="AF40" s="70"/>
      <c r="AG40" s="70">
        <v>0</v>
      </c>
      <c r="AH40" s="14">
        <f t="shared" si="3"/>
        <v>481.85399999999998</v>
      </c>
      <c r="AI40" s="14">
        <f t="shared" si="4"/>
        <v>3452.7351900000003</v>
      </c>
      <c r="AJ40" s="96">
        <f t="shared" si="5"/>
        <v>3934.5891900000001</v>
      </c>
      <c r="AK40" s="128"/>
      <c r="AL40" s="106"/>
      <c r="AM40" s="106"/>
      <c r="AN40" s="76"/>
      <c r="AO40" s="76"/>
      <c r="AP40" s="76"/>
      <c r="AQ40" s="34"/>
      <c r="AR40" s="34"/>
    </row>
    <row r="41" spans="1:49" x14ac:dyDescent="0.2">
      <c r="A41" s="13">
        <v>33</v>
      </c>
      <c r="B41" s="83"/>
      <c r="C41" s="13">
        <v>37</v>
      </c>
      <c r="D41" s="70">
        <v>67.5</v>
      </c>
      <c r="E41" s="70">
        <v>0</v>
      </c>
      <c r="F41" s="70">
        <v>67.5</v>
      </c>
      <c r="G41" s="70"/>
      <c r="H41" s="70"/>
      <c r="I41" s="70">
        <v>0</v>
      </c>
      <c r="J41" s="70">
        <v>0</v>
      </c>
      <c r="K41" s="70">
        <v>365.9649999999998</v>
      </c>
      <c r="L41" s="70">
        <f t="shared" si="1"/>
        <v>365.9649999999998</v>
      </c>
      <c r="M41" s="70">
        <v>46</v>
      </c>
      <c r="N41" s="70">
        <v>415.92095999999992</v>
      </c>
      <c r="O41" s="70">
        <f t="shared" si="6"/>
        <v>461.92095999999992</v>
      </c>
      <c r="P41" s="70"/>
      <c r="Q41" s="70"/>
      <c r="R41" s="70">
        <v>0</v>
      </c>
      <c r="S41" s="70">
        <v>23.75</v>
      </c>
      <c r="T41" s="70">
        <v>2032.75</v>
      </c>
      <c r="U41" s="70">
        <v>2056.5</v>
      </c>
      <c r="V41" s="70">
        <v>0</v>
      </c>
      <c r="W41" s="70">
        <v>24</v>
      </c>
      <c r="X41" s="70">
        <v>24</v>
      </c>
      <c r="Y41" s="70">
        <v>397.584</v>
      </c>
      <c r="Z41" s="70">
        <v>504.24</v>
      </c>
      <c r="AA41" s="70">
        <v>901.82400000000007</v>
      </c>
      <c r="AB41" s="70"/>
      <c r="AC41" s="70">
        <v>143.36975000000001</v>
      </c>
      <c r="AD41" s="70">
        <f t="shared" si="2"/>
        <v>143.36975000000001</v>
      </c>
      <c r="AE41" s="70"/>
      <c r="AF41" s="70"/>
      <c r="AG41" s="70">
        <v>0</v>
      </c>
      <c r="AH41" s="14">
        <f t="shared" si="3"/>
        <v>534.83400000000006</v>
      </c>
      <c r="AI41" s="14">
        <f t="shared" si="4"/>
        <v>3486.2457099999992</v>
      </c>
      <c r="AJ41" s="96">
        <f t="shared" si="5"/>
        <v>4021.0797099999991</v>
      </c>
      <c r="AK41" s="128"/>
      <c r="AL41" s="106"/>
      <c r="AM41" s="106"/>
      <c r="AN41" s="76"/>
      <c r="AO41" s="76"/>
      <c r="AP41" s="76"/>
      <c r="AQ41" s="34"/>
      <c r="AR41" s="34"/>
    </row>
    <row r="42" spans="1:49" x14ac:dyDescent="0.2">
      <c r="A42" s="13">
        <v>34</v>
      </c>
      <c r="B42" s="83"/>
      <c r="C42" s="13">
        <v>38</v>
      </c>
      <c r="D42" s="70">
        <v>75</v>
      </c>
      <c r="E42" s="70">
        <v>0</v>
      </c>
      <c r="F42" s="70">
        <v>75</v>
      </c>
      <c r="G42" s="70"/>
      <c r="H42" s="70"/>
      <c r="I42" s="70">
        <v>0</v>
      </c>
      <c r="J42" s="70">
        <v>0</v>
      </c>
      <c r="K42" s="70">
        <v>367.88659999999987</v>
      </c>
      <c r="L42" s="70">
        <f t="shared" si="1"/>
        <v>367.88659999999987</v>
      </c>
      <c r="M42" s="70">
        <v>46</v>
      </c>
      <c r="N42" s="70">
        <v>356.50368000000003</v>
      </c>
      <c r="O42" s="70">
        <f t="shared" si="6"/>
        <v>402.50368000000003</v>
      </c>
      <c r="P42" s="70"/>
      <c r="Q42" s="70"/>
      <c r="R42" s="70">
        <v>0</v>
      </c>
      <c r="S42" s="70">
        <v>5.25</v>
      </c>
      <c r="T42" s="70">
        <v>1700.25</v>
      </c>
      <c r="U42" s="70">
        <v>1705.5</v>
      </c>
      <c r="V42" s="70">
        <v>0</v>
      </c>
      <c r="W42" s="70">
        <v>23.5</v>
      </c>
      <c r="X42" s="70">
        <v>23.5</v>
      </c>
      <c r="Y42" s="70">
        <v>373.29599999999999</v>
      </c>
      <c r="Z42" s="70">
        <v>481.536</v>
      </c>
      <c r="AA42" s="70">
        <v>854.83199999999999</v>
      </c>
      <c r="AB42" s="70"/>
      <c r="AC42" s="70">
        <v>171.82550000000001</v>
      </c>
      <c r="AD42" s="70">
        <f t="shared" si="2"/>
        <v>171.82550000000001</v>
      </c>
      <c r="AE42" s="70"/>
      <c r="AF42" s="70"/>
      <c r="AG42" s="70">
        <v>0</v>
      </c>
      <c r="AH42" s="14">
        <f t="shared" si="3"/>
        <v>499.54599999999999</v>
      </c>
      <c r="AI42" s="14">
        <f t="shared" si="4"/>
        <v>3101.5017799999996</v>
      </c>
      <c r="AJ42" s="96">
        <f t="shared" si="5"/>
        <v>3601.0477799999994</v>
      </c>
      <c r="AK42" s="128"/>
      <c r="AL42" s="106"/>
      <c r="AM42" s="106"/>
      <c r="AN42" s="76"/>
      <c r="AO42" s="76"/>
      <c r="AP42" s="76"/>
      <c r="AQ42" s="34"/>
      <c r="AR42" s="34"/>
      <c r="AS42" s="34"/>
      <c r="AT42" s="34"/>
      <c r="AU42" s="34"/>
      <c r="AV42" s="34"/>
      <c r="AW42" s="34"/>
    </row>
    <row r="43" spans="1:49" x14ac:dyDescent="0.2">
      <c r="A43" s="13">
        <v>35</v>
      </c>
      <c r="B43" s="83"/>
      <c r="C43" s="13">
        <v>39</v>
      </c>
      <c r="D43" s="70">
        <v>132.5</v>
      </c>
      <c r="E43" s="70">
        <v>0</v>
      </c>
      <c r="F43" s="70">
        <v>132.5</v>
      </c>
      <c r="G43" s="70"/>
      <c r="H43" s="70"/>
      <c r="I43" s="70">
        <v>0</v>
      </c>
      <c r="J43" s="70">
        <v>0</v>
      </c>
      <c r="K43" s="79">
        <v>196.47439999999995</v>
      </c>
      <c r="L43" s="70">
        <f t="shared" si="1"/>
        <v>196.47439999999995</v>
      </c>
      <c r="M43" s="70">
        <v>46</v>
      </c>
      <c r="N43" s="70">
        <v>257.47487999999998</v>
      </c>
      <c r="O43" s="70">
        <f t="shared" si="6"/>
        <v>303.47487999999998</v>
      </c>
      <c r="P43" s="70"/>
      <c r="Q43" s="70"/>
      <c r="R43" s="70">
        <v>0</v>
      </c>
      <c r="S43" s="70">
        <v>5.25</v>
      </c>
      <c r="T43" s="70">
        <v>2154</v>
      </c>
      <c r="U43" s="70">
        <v>2159.25</v>
      </c>
      <c r="V43" s="70">
        <v>0</v>
      </c>
      <c r="W43" s="70">
        <v>393.5</v>
      </c>
      <c r="X43" s="70">
        <v>393.5</v>
      </c>
      <c r="Y43" s="70">
        <v>255.024</v>
      </c>
      <c r="Z43" s="70">
        <v>436.12799999999999</v>
      </c>
      <c r="AA43" s="70">
        <v>691.15200000000004</v>
      </c>
      <c r="AB43" s="70"/>
      <c r="AC43" s="70">
        <v>135.7765</v>
      </c>
      <c r="AD43" s="70">
        <f t="shared" si="2"/>
        <v>135.7765</v>
      </c>
      <c r="AE43" s="70"/>
      <c r="AF43" s="70"/>
      <c r="AG43" s="70">
        <v>0</v>
      </c>
      <c r="AH43" s="14">
        <f t="shared" si="3"/>
        <v>438.774</v>
      </c>
      <c r="AI43" s="14">
        <f t="shared" si="4"/>
        <v>3573.3537799999999</v>
      </c>
      <c r="AJ43" s="96">
        <f t="shared" si="5"/>
        <v>4012.1277799999998</v>
      </c>
      <c r="AK43" s="128"/>
      <c r="AL43" s="106"/>
      <c r="AM43" s="106"/>
      <c r="AN43" s="76"/>
      <c r="AO43" s="76"/>
      <c r="AP43" s="76"/>
      <c r="AQ43" s="34"/>
      <c r="AR43" s="34"/>
      <c r="AS43" s="34"/>
      <c r="AT43" s="34"/>
      <c r="AU43" s="34"/>
      <c r="AV43" s="30"/>
      <c r="AW43" s="30"/>
    </row>
    <row r="44" spans="1:49" x14ac:dyDescent="0.2">
      <c r="A44" s="13">
        <v>36</v>
      </c>
      <c r="B44" s="83"/>
      <c r="C44" s="13">
        <v>40</v>
      </c>
      <c r="D44" s="70">
        <v>172.5</v>
      </c>
      <c r="E44" s="70">
        <v>0</v>
      </c>
      <c r="F44" s="70">
        <v>172.5</v>
      </c>
      <c r="G44" s="70"/>
      <c r="H44" s="70"/>
      <c r="I44" s="70">
        <v>0</v>
      </c>
      <c r="J44" s="70">
        <v>0</v>
      </c>
      <c r="K44" s="70">
        <v>106.68</v>
      </c>
      <c r="L44" s="70">
        <f t="shared" si="1"/>
        <v>106.68</v>
      </c>
      <c r="M44" s="70">
        <v>48.760000000000005</v>
      </c>
      <c r="N44" s="70">
        <v>92</v>
      </c>
      <c r="O44" s="70">
        <f t="shared" si="6"/>
        <v>140.76</v>
      </c>
      <c r="P44" s="70"/>
      <c r="Q44" s="70"/>
      <c r="R44" s="70">
        <v>0</v>
      </c>
      <c r="S44" s="70">
        <v>26.5</v>
      </c>
      <c r="T44" s="70">
        <v>1581.25</v>
      </c>
      <c r="U44" s="70">
        <v>1607.75</v>
      </c>
      <c r="V44" s="70">
        <v>0</v>
      </c>
      <c r="W44" s="70">
        <v>573</v>
      </c>
      <c r="X44" s="70">
        <v>573</v>
      </c>
      <c r="Y44" s="70">
        <v>236.28</v>
      </c>
      <c r="Z44" s="70">
        <v>418.44</v>
      </c>
      <c r="AA44" s="70">
        <v>654.72</v>
      </c>
      <c r="AB44" s="70"/>
      <c r="AC44" s="70">
        <v>76.825999999999993</v>
      </c>
      <c r="AD44" s="70">
        <f t="shared" si="2"/>
        <v>76.825999999999993</v>
      </c>
      <c r="AE44" s="70"/>
      <c r="AF44" s="70"/>
      <c r="AG44" s="70">
        <v>0</v>
      </c>
      <c r="AH44" s="14">
        <f t="shared" si="3"/>
        <v>484.03999999999996</v>
      </c>
      <c r="AI44" s="14">
        <f t="shared" si="4"/>
        <v>2848.1960000000004</v>
      </c>
      <c r="AJ44" s="96">
        <f t="shared" si="5"/>
        <v>3332.2360000000003</v>
      </c>
      <c r="AK44" s="128"/>
      <c r="AL44" s="106"/>
      <c r="AM44" s="106"/>
      <c r="AN44" s="76"/>
      <c r="AO44" s="76"/>
      <c r="AP44" s="76"/>
      <c r="AQ44" s="34"/>
      <c r="AR44" s="34"/>
      <c r="AS44" s="34"/>
      <c r="AT44" s="34"/>
      <c r="AU44" s="34"/>
      <c r="AV44" s="30"/>
      <c r="AW44" s="30"/>
    </row>
    <row r="45" spans="1:49" x14ac:dyDescent="0.2">
      <c r="A45" s="13">
        <v>37</v>
      </c>
      <c r="B45" s="83"/>
      <c r="C45" s="13">
        <v>41</v>
      </c>
      <c r="D45" s="70">
        <v>317.5</v>
      </c>
      <c r="E45" s="70">
        <v>0</v>
      </c>
      <c r="F45" s="70">
        <v>317.5</v>
      </c>
      <c r="G45" s="70"/>
      <c r="H45" s="70"/>
      <c r="I45" s="70">
        <v>0</v>
      </c>
      <c r="J45" s="70">
        <v>0</v>
      </c>
      <c r="K45" s="70">
        <v>81.77</v>
      </c>
      <c r="L45" s="70">
        <f t="shared" si="1"/>
        <v>81.77</v>
      </c>
      <c r="M45" s="70"/>
      <c r="N45" s="70"/>
      <c r="O45" s="70">
        <f t="shared" si="6"/>
        <v>0</v>
      </c>
      <c r="P45" s="70"/>
      <c r="Q45" s="70"/>
      <c r="R45" s="70">
        <v>0</v>
      </c>
      <c r="S45" s="70">
        <v>0</v>
      </c>
      <c r="T45" s="70">
        <v>1423</v>
      </c>
      <c r="U45" s="70">
        <v>1423</v>
      </c>
      <c r="V45" s="70">
        <v>0</v>
      </c>
      <c r="W45" s="70">
        <v>542.25</v>
      </c>
      <c r="X45" s="70">
        <v>542.25</v>
      </c>
      <c r="Y45" s="70">
        <v>142.56</v>
      </c>
      <c r="Z45" s="70">
        <v>431.904</v>
      </c>
      <c r="AA45" s="70">
        <v>574.46399999999994</v>
      </c>
      <c r="AB45" s="70"/>
      <c r="AC45" s="70">
        <v>104.72</v>
      </c>
      <c r="AD45" s="70">
        <f t="shared" si="2"/>
        <v>104.72</v>
      </c>
      <c r="AE45" s="70"/>
      <c r="AF45" s="70"/>
      <c r="AG45" s="70">
        <v>0</v>
      </c>
      <c r="AH45" s="14">
        <f t="shared" si="3"/>
        <v>460.06</v>
      </c>
      <c r="AI45" s="14">
        <f t="shared" si="4"/>
        <v>2583.6439999999998</v>
      </c>
      <c r="AJ45" s="96">
        <f t="shared" si="5"/>
        <v>3043.7039999999997</v>
      </c>
      <c r="AK45" s="128"/>
      <c r="AL45" s="106"/>
      <c r="AM45" s="106"/>
      <c r="AN45" s="76"/>
      <c r="AO45" s="76"/>
      <c r="AP45" s="76"/>
      <c r="AQ45" s="34"/>
      <c r="AR45" s="34"/>
      <c r="AS45" s="34"/>
      <c r="AT45" s="34"/>
      <c r="AU45" s="34"/>
      <c r="AV45" s="30"/>
      <c r="AW45" s="30"/>
    </row>
    <row r="46" spans="1:49" x14ac:dyDescent="0.2">
      <c r="A46" s="13">
        <v>38</v>
      </c>
      <c r="B46" s="83"/>
      <c r="C46" s="13">
        <v>42</v>
      </c>
      <c r="D46" s="70">
        <v>510</v>
      </c>
      <c r="E46" s="70">
        <v>0</v>
      </c>
      <c r="F46" s="70">
        <v>510</v>
      </c>
      <c r="G46" s="70"/>
      <c r="H46" s="70"/>
      <c r="I46" s="70">
        <v>0</v>
      </c>
      <c r="J46" s="70">
        <v>0</v>
      </c>
      <c r="K46" s="70">
        <v>74.08</v>
      </c>
      <c r="L46" s="70">
        <f t="shared" si="1"/>
        <v>74.08</v>
      </c>
      <c r="M46" s="70"/>
      <c r="N46" s="70"/>
      <c r="O46" s="70">
        <v>0</v>
      </c>
      <c r="P46" s="70">
        <v>5</v>
      </c>
      <c r="Q46" s="70">
        <v>0</v>
      </c>
      <c r="R46" s="70">
        <v>15</v>
      </c>
      <c r="S46" s="70">
        <v>0</v>
      </c>
      <c r="T46" s="70">
        <v>955.75</v>
      </c>
      <c r="U46" s="70">
        <v>955.75</v>
      </c>
      <c r="V46" s="70">
        <v>0</v>
      </c>
      <c r="W46" s="70">
        <v>1391.25</v>
      </c>
      <c r="X46" s="70">
        <v>1391.25</v>
      </c>
      <c r="Y46" s="70">
        <v>80.784000000000006</v>
      </c>
      <c r="Z46" s="70">
        <v>398.37599999999998</v>
      </c>
      <c r="AA46" s="70">
        <v>479.15999999999997</v>
      </c>
      <c r="AB46" s="70"/>
      <c r="AC46" s="70">
        <v>135.52000000000001</v>
      </c>
      <c r="AD46" s="70">
        <f t="shared" si="2"/>
        <v>135.52000000000001</v>
      </c>
      <c r="AE46" s="70"/>
      <c r="AF46" s="70"/>
      <c r="AG46" s="70">
        <v>0</v>
      </c>
      <c r="AH46" s="14">
        <f t="shared" si="3"/>
        <v>595.78399999999999</v>
      </c>
      <c r="AI46" s="14">
        <f t="shared" si="4"/>
        <v>2954.9760000000001</v>
      </c>
      <c r="AJ46" s="96">
        <f t="shared" si="5"/>
        <v>3550.76</v>
      </c>
      <c r="AK46" s="128"/>
      <c r="AL46" s="106"/>
      <c r="AM46" s="106"/>
      <c r="AN46" s="76"/>
      <c r="AO46" s="76"/>
      <c r="AP46" s="76"/>
      <c r="AQ46" s="34"/>
      <c r="AR46" s="34"/>
      <c r="AS46" s="34"/>
      <c r="AT46" s="34"/>
      <c r="AU46" s="34"/>
      <c r="AV46" s="30"/>
      <c r="AW46" s="30"/>
    </row>
    <row r="47" spans="1:49" x14ac:dyDescent="0.2">
      <c r="A47" s="13">
        <v>39</v>
      </c>
      <c r="B47" s="83"/>
      <c r="C47" s="13">
        <v>43</v>
      </c>
      <c r="D47" s="70">
        <v>352.5</v>
      </c>
      <c r="E47" s="70">
        <v>0</v>
      </c>
      <c r="F47" s="70">
        <v>352.5</v>
      </c>
      <c r="G47" s="70">
        <v>85.743749999999991</v>
      </c>
      <c r="H47" s="70">
        <v>0.31875000000000003</v>
      </c>
      <c r="I47" s="70">
        <v>86.062499999999986</v>
      </c>
      <c r="J47" s="70">
        <v>0</v>
      </c>
      <c r="K47" s="70">
        <v>99.694999999999993</v>
      </c>
      <c r="L47" s="70">
        <f t="shared" si="1"/>
        <v>99.694999999999993</v>
      </c>
      <c r="M47" s="70"/>
      <c r="N47" s="70"/>
      <c r="O47" s="70">
        <v>0</v>
      </c>
      <c r="P47" s="70">
        <v>5</v>
      </c>
      <c r="Q47" s="70">
        <v>0</v>
      </c>
      <c r="R47" s="70">
        <v>15</v>
      </c>
      <c r="S47" s="70">
        <v>0</v>
      </c>
      <c r="T47" s="70">
        <v>443.5</v>
      </c>
      <c r="U47" s="70">
        <v>443.5</v>
      </c>
      <c r="V47" s="70">
        <v>0</v>
      </c>
      <c r="W47" s="70">
        <v>838</v>
      </c>
      <c r="X47" s="70">
        <v>838</v>
      </c>
      <c r="Y47" s="70">
        <v>41.183999999999997</v>
      </c>
      <c r="Z47" s="70">
        <v>313.89600000000002</v>
      </c>
      <c r="AA47" s="70">
        <v>355.08000000000004</v>
      </c>
      <c r="AB47" s="70"/>
      <c r="AC47" s="70">
        <v>166.32</v>
      </c>
      <c r="AD47" s="70">
        <f t="shared" si="2"/>
        <v>166.32</v>
      </c>
      <c r="AE47" s="70"/>
      <c r="AF47" s="70"/>
      <c r="AG47" s="70">
        <v>0</v>
      </c>
      <c r="AH47" s="14">
        <f t="shared" si="3"/>
        <v>484.42774999999995</v>
      </c>
      <c r="AI47" s="14">
        <f t="shared" si="4"/>
        <v>1861.72975</v>
      </c>
      <c r="AJ47" s="96">
        <f t="shared" si="5"/>
        <v>2346.1574999999998</v>
      </c>
      <c r="AK47" s="128"/>
      <c r="AL47" s="106"/>
      <c r="AM47" s="106"/>
      <c r="AN47" s="76"/>
      <c r="AO47" s="76"/>
      <c r="AP47" s="76"/>
      <c r="AQ47" s="34"/>
      <c r="AR47" s="34"/>
      <c r="AS47" s="34"/>
      <c r="AT47" s="34"/>
      <c r="AU47" s="34"/>
      <c r="AV47" s="30"/>
      <c r="AW47" s="30"/>
    </row>
    <row r="48" spans="1:49" x14ac:dyDescent="0.2">
      <c r="A48" s="13">
        <v>40</v>
      </c>
      <c r="B48" s="83"/>
      <c r="C48" s="13">
        <v>44</v>
      </c>
      <c r="D48" s="70">
        <v>397.5</v>
      </c>
      <c r="E48" s="70">
        <v>0</v>
      </c>
      <c r="F48" s="70">
        <v>397.5</v>
      </c>
      <c r="G48" s="70">
        <v>111.88124999999998</v>
      </c>
      <c r="H48" s="70">
        <v>2.8687499999999999</v>
      </c>
      <c r="I48" s="70">
        <v>114.74999999999999</v>
      </c>
      <c r="J48" s="70">
        <v>0</v>
      </c>
      <c r="K48" s="70">
        <v>127.5</v>
      </c>
      <c r="L48" s="70">
        <f t="shared" si="1"/>
        <v>127.5</v>
      </c>
      <c r="M48" s="70"/>
      <c r="N48" s="70"/>
      <c r="O48" s="70">
        <v>0</v>
      </c>
      <c r="P48" s="70">
        <v>5</v>
      </c>
      <c r="Q48" s="70">
        <v>0</v>
      </c>
      <c r="R48" s="70">
        <v>15</v>
      </c>
      <c r="S48" s="70">
        <v>0</v>
      </c>
      <c r="T48" s="70">
        <v>105.5</v>
      </c>
      <c r="U48" s="70">
        <v>105.5</v>
      </c>
      <c r="V48" s="70">
        <v>0</v>
      </c>
      <c r="W48" s="70">
        <v>1185.25</v>
      </c>
      <c r="X48" s="70">
        <v>1185.25</v>
      </c>
      <c r="Y48" s="70">
        <v>12.936</v>
      </c>
      <c r="Z48" s="70">
        <v>222.28800000000001</v>
      </c>
      <c r="AA48" s="70">
        <v>235.22400000000002</v>
      </c>
      <c r="AB48" s="70"/>
      <c r="AC48" s="70">
        <v>172.48000000000002</v>
      </c>
      <c r="AD48" s="70">
        <f t="shared" si="2"/>
        <v>172.48000000000002</v>
      </c>
      <c r="AE48" s="70"/>
      <c r="AF48" s="70"/>
      <c r="AG48" s="70">
        <v>0</v>
      </c>
      <c r="AH48" s="14">
        <f t="shared" si="3"/>
        <v>527.31724999999994</v>
      </c>
      <c r="AI48" s="14">
        <f t="shared" si="4"/>
        <v>1815.8867500000001</v>
      </c>
      <c r="AJ48" s="96">
        <f t="shared" si="5"/>
        <v>2343.2040000000002</v>
      </c>
      <c r="AK48" s="128"/>
      <c r="AL48" s="106"/>
      <c r="AM48" s="106"/>
      <c r="AN48" s="76"/>
      <c r="AO48" s="76"/>
      <c r="AP48" s="76"/>
      <c r="AQ48" s="34"/>
      <c r="AR48" s="34"/>
      <c r="AS48" s="34"/>
      <c r="AT48" s="34"/>
      <c r="AU48" s="34"/>
      <c r="AV48" s="30"/>
      <c r="AW48" s="30"/>
    </row>
    <row r="49" spans="1:49" x14ac:dyDescent="0.2">
      <c r="A49" s="13">
        <v>41</v>
      </c>
      <c r="B49" s="16"/>
      <c r="C49" s="13">
        <v>45</v>
      </c>
      <c r="D49" s="70">
        <v>355</v>
      </c>
      <c r="E49" s="70">
        <v>0</v>
      </c>
      <c r="F49" s="70">
        <v>355</v>
      </c>
      <c r="G49" s="70">
        <v>192.52499999999998</v>
      </c>
      <c r="H49" s="70">
        <v>23.587499999999995</v>
      </c>
      <c r="I49" s="70">
        <v>216.11249999999998</v>
      </c>
      <c r="J49" s="70">
        <v>0</v>
      </c>
      <c r="K49" s="70">
        <v>141.68</v>
      </c>
      <c r="L49" s="70">
        <f t="shared" si="1"/>
        <v>141.68</v>
      </c>
      <c r="M49" s="70"/>
      <c r="N49" s="70"/>
      <c r="O49" s="70">
        <v>0</v>
      </c>
      <c r="P49" s="70">
        <v>5</v>
      </c>
      <c r="Q49" s="70">
        <v>0</v>
      </c>
      <c r="R49" s="70">
        <v>15</v>
      </c>
      <c r="S49" s="70">
        <v>0</v>
      </c>
      <c r="T49" s="70">
        <v>68.75</v>
      </c>
      <c r="U49" s="70">
        <v>68.75</v>
      </c>
      <c r="V49" s="70">
        <v>0</v>
      </c>
      <c r="W49" s="70">
        <v>1445.25</v>
      </c>
      <c r="X49" s="70">
        <v>1445.25</v>
      </c>
      <c r="Y49" s="70">
        <v>0</v>
      </c>
      <c r="Z49" s="70">
        <v>116.952</v>
      </c>
      <c r="AA49" s="70">
        <v>116.952</v>
      </c>
      <c r="AB49" s="70"/>
      <c r="AC49" s="70">
        <v>197.12</v>
      </c>
      <c r="AD49" s="70">
        <f t="shared" si="2"/>
        <v>197.12</v>
      </c>
      <c r="AE49" s="70"/>
      <c r="AF49" s="70"/>
      <c r="AG49" s="70">
        <v>0</v>
      </c>
      <c r="AH49" s="14">
        <f t="shared" si="3"/>
        <v>552.52499999999998</v>
      </c>
      <c r="AI49" s="14">
        <f t="shared" si="4"/>
        <v>1993.3395</v>
      </c>
      <c r="AJ49" s="96">
        <f t="shared" si="5"/>
        <v>2545.8645000000001</v>
      </c>
      <c r="AK49" s="128"/>
      <c r="AL49" s="106"/>
      <c r="AM49" s="106"/>
      <c r="AN49" s="132"/>
      <c r="AO49" s="76"/>
      <c r="AP49" s="76"/>
      <c r="AQ49" s="34"/>
      <c r="AR49" s="34"/>
      <c r="AS49" s="34"/>
      <c r="AT49" s="34"/>
      <c r="AU49" s="34"/>
      <c r="AV49" s="30"/>
      <c r="AW49" s="30"/>
    </row>
    <row r="50" spans="1:49" x14ac:dyDescent="0.2">
      <c r="A50" s="16">
        <v>42</v>
      </c>
      <c r="B50" s="16"/>
      <c r="C50" s="13">
        <v>46</v>
      </c>
      <c r="D50" s="70">
        <v>222.5</v>
      </c>
      <c r="E50" s="70">
        <v>65</v>
      </c>
      <c r="F50" s="70">
        <v>287.5</v>
      </c>
      <c r="G50" s="70">
        <v>169.57500000000002</v>
      </c>
      <c r="H50" s="70">
        <v>86.0625</v>
      </c>
      <c r="I50" s="70">
        <v>255.63750000000002</v>
      </c>
      <c r="J50" s="70">
        <v>0</v>
      </c>
      <c r="K50" s="70">
        <v>248.85</v>
      </c>
      <c r="L50" s="70">
        <f t="shared" si="1"/>
        <v>248.85</v>
      </c>
      <c r="M50" s="70"/>
      <c r="N50" s="70"/>
      <c r="O50" s="70">
        <v>0</v>
      </c>
      <c r="P50" s="70">
        <v>5</v>
      </c>
      <c r="Q50" s="70">
        <v>0</v>
      </c>
      <c r="R50" s="70">
        <v>15</v>
      </c>
      <c r="S50" s="70">
        <v>0</v>
      </c>
      <c r="T50" s="70">
        <v>21</v>
      </c>
      <c r="U50" s="70">
        <v>21</v>
      </c>
      <c r="V50" s="70">
        <v>0</v>
      </c>
      <c r="W50" s="70">
        <v>1207.25</v>
      </c>
      <c r="X50" s="70">
        <v>1207.25</v>
      </c>
      <c r="Y50" s="70">
        <v>0</v>
      </c>
      <c r="Z50" s="70">
        <v>92.135999999999996</v>
      </c>
      <c r="AA50" s="70">
        <v>92.135999999999996</v>
      </c>
      <c r="AB50" s="70"/>
      <c r="AC50" s="70">
        <v>215.6</v>
      </c>
      <c r="AD50" s="70">
        <f t="shared" si="2"/>
        <v>215.6</v>
      </c>
      <c r="AE50" s="70"/>
      <c r="AF50" s="70"/>
      <c r="AG50" s="70">
        <v>0</v>
      </c>
      <c r="AH50" s="14">
        <f t="shared" si="3"/>
        <v>397.07500000000005</v>
      </c>
      <c r="AI50" s="14">
        <f t="shared" si="4"/>
        <v>1935.8984999999998</v>
      </c>
      <c r="AJ50" s="96">
        <f t="shared" si="5"/>
        <v>2332.9735000000001</v>
      </c>
      <c r="AK50" s="128"/>
      <c r="AL50" s="106"/>
      <c r="AM50" s="106"/>
      <c r="AN50" s="132"/>
      <c r="AO50" s="76"/>
      <c r="AP50" s="76"/>
      <c r="AQ50" s="34"/>
      <c r="AR50" s="34"/>
      <c r="AS50" s="34"/>
      <c r="AT50" s="34"/>
      <c r="AU50" s="34"/>
      <c r="AV50" s="30"/>
      <c r="AW50" s="30"/>
    </row>
    <row r="51" spans="1:49" x14ac:dyDescent="0.2">
      <c r="A51" s="16">
        <v>43</v>
      </c>
      <c r="B51" s="16"/>
      <c r="C51" s="13">
        <v>47</v>
      </c>
      <c r="D51" s="70">
        <v>245</v>
      </c>
      <c r="E51" s="70">
        <v>137.5</v>
      </c>
      <c r="F51" s="70">
        <v>382.5</v>
      </c>
      <c r="G51" s="70">
        <v>233.64375000000001</v>
      </c>
      <c r="H51" s="70">
        <v>76.5</v>
      </c>
      <c r="I51" s="70">
        <v>310.14375000000001</v>
      </c>
      <c r="J51" s="70">
        <v>0</v>
      </c>
      <c r="K51" s="70">
        <v>130.66999999999999</v>
      </c>
      <c r="L51" s="70">
        <f t="shared" si="1"/>
        <v>130.66999999999999</v>
      </c>
      <c r="M51" s="70"/>
      <c r="N51" s="70"/>
      <c r="O51" s="70">
        <v>0</v>
      </c>
      <c r="P51" s="70">
        <v>5</v>
      </c>
      <c r="Q51" s="70">
        <v>0</v>
      </c>
      <c r="R51" s="70">
        <v>0</v>
      </c>
      <c r="S51" s="70"/>
      <c r="T51" s="70"/>
      <c r="U51" s="70">
        <v>0</v>
      </c>
      <c r="V51" s="70">
        <v>0</v>
      </c>
      <c r="W51" s="70">
        <v>1155.5</v>
      </c>
      <c r="X51" s="70">
        <v>1155.5</v>
      </c>
      <c r="Y51" s="70">
        <v>0</v>
      </c>
      <c r="Z51" s="70">
        <v>16.896000000000001</v>
      </c>
      <c r="AA51" s="70">
        <v>16.896000000000001</v>
      </c>
      <c r="AB51" s="70"/>
      <c r="AC51" s="70">
        <v>227.92000000000002</v>
      </c>
      <c r="AD51" s="70">
        <f t="shared" si="2"/>
        <v>227.92000000000002</v>
      </c>
      <c r="AE51" s="70"/>
      <c r="AF51" s="70"/>
      <c r="AG51" s="70">
        <v>0</v>
      </c>
      <c r="AH51" s="14">
        <f t="shared" si="3"/>
        <v>483.64375000000001</v>
      </c>
      <c r="AI51" s="14">
        <f t="shared" si="4"/>
        <v>1744.9860000000001</v>
      </c>
      <c r="AJ51" s="96">
        <f t="shared" si="5"/>
        <v>2228.6297500000001</v>
      </c>
      <c r="AK51" s="128"/>
      <c r="AL51" s="106"/>
      <c r="AM51" s="106"/>
      <c r="AN51" s="132"/>
      <c r="AO51" s="132"/>
      <c r="AP51" s="76"/>
      <c r="AQ51" s="34"/>
      <c r="AR51" s="34"/>
      <c r="AS51" s="34"/>
      <c r="AT51" s="34"/>
      <c r="AU51" s="34"/>
      <c r="AV51" s="30"/>
      <c r="AW51" s="30"/>
    </row>
    <row r="52" spans="1:49" x14ac:dyDescent="0.2">
      <c r="A52" s="16">
        <v>44</v>
      </c>
      <c r="B52" s="16"/>
      <c r="C52" s="13">
        <v>48</v>
      </c>
      <c r="D52" s="70">
        <v>455</v>
      </c>
      <c r="E52" s="70">
        <v>202.5</v>
      </c>
      <c r="F52" s="70">
        <v>657.5</v>
      </c>
      <c r="G52" s="70">
        <v>155.23124999999999</v>
      </c>
      <c r="H52" s="70">
        <v>117.61874999999998</v>
      </c>
      <c r="I52" s="70">
        <v>272.84999999999997</v>
      </c>
      <c r="J52" s="70">
        <v>0</v>
      </c>
      <c r="K52" s="70">
        <v>400</v>
      </c>
      <c r="L52" s="70">
        <f t="shared" si="1"/>
        <v>400</v>
      </c>
      <c r="M52" s="70"/>
      <c r="N52" s="70"/>
      <c r="O52" s="70">
        <v>0</v>
      </c>
      <c r="P52" s="70">
        <v>5</v>
      </c>
      <c r="Q52" s="70">
        <v>0</v>
      </c>
      <c r="R52" s="70">
        <v>0</v>
      </c>
      <c r="S52" s="70"/>
      <c r="T52" s="70"/>
      <c r="U52" s="70">
        <v>0</v>
      </c>
      <c r="V52" s="70">
        <v>0</v>
      </c>
      <c r="W52" s="70">
        <v>1225.75</v>
      </c>
      <c r="X52" s="70">
        <v>1225.75</v>
      </c>
      <c r="Y52" s="70">
        <v>0</v>
      </c>
      <c r="Z52" s="70">
        <v>24.552</v>
      </c>
      <c r="AA52" s="70">
        <v>24.552</v>
      </c>
      <c r="AB52" s="70"/>
      <c r="AC52" s="70">
        <v>240.24</v>
      </c>
      <c r="AD52" s="70">
        <f t="shared" si="2"/>
        <v>240.24</v>
      </c>
      <c r="AE52" s="70"/>
      <c r="AF52" s="70"/>
      <c r="AG52" s="70">
        <v>0</v>
      </c>
      <c r="AH52" s="14">
        <f t="shared" si="3"/>
        <v>615.23125000000005</v>
      </c>
      <c r="AI52" s="14">
        <f t="shared" si="4"/>
        <v>2210.66075</v>
      </c>
      <c r="AJ52" s="96">
        <f t="shared" si="5"/>
        <v>2825.8919999999998</v>
      </c>
      <c r="AK52" s="128"/>
      <c r="AL52" s="106"/>
      <c r="AM52" s="106"/>
      <c r="AN52" s="132"/>
      <c r="AO52" s="132"/>
      <c r="AP52" s="76"/>
      <c r="AQ52" s="34"/>
      <c r="AR52" s="34"/>
      <c r="AS52" s="34"/>
      <c r="AT52" s="34"/>
      <c r="AU52" s="34"/>
      <c r="AV52" s="30"/>
      <c r="AW52" s="30"/>
    </row>
    <row r="53" spans="1:49" x14ac:dyDescent="0.2">
      <c r="A53" s="16">
        <v>45</v>
      </c>
      <c r="B53" s="16"/>
      <c r="C53" s="13">
        <v>49</v>
      </c>
      <c r="D53" s="70">
        <v>490</v>
      </c>
      <c r="E53" s="70">
        <v>202.5</v>
      </c>
      <c r="F53" s="70">
        <v>692.5</v>
      </c>
      <c r="G53" s="70">
        <v>152.68124999999998</v>
      </c>
      <c r="H53" s="70">
        <v>223.125</v>
      </c>
      <c r="I53" s="70">
        <v>375.80624999999998</v>
      </c>
      <c r="J53" s="70">
        <v>0</v>
      </c>
      <c r="K53" s="70">
        <v>400</v>
      </c>
      <c r="L53" s="70">
        <f t="shared" si="1"/>
        <v>400</v>
      </c>
      <c r="M53" s="70"/>
      <c r="N53" s="70"/>
      <c r="O53" s="70">
        <v>0</v>
      </c>
      <c r="P53" s="70"/>
      <c r="Q53" s="70"/>
      <c r="R53" s="70">
        <v>0</v>
      </c>
      <c r="S53" s="70"/>
      <c r="T53" s="70"/>
      <c r="U53" s="70">
        <v>0</v>
      </c>
      <c r="V53" s="70">
        <v>0</v>
      </c>
      <c r="W53" s="70">
        <v>852.75</v>
      </c>
      <c r="X53" s="70">
        <v>852.75</v>
      </c>
      <c r="Y53" s="70">
        <v>0</v>
      </c>
      <c r="Z53" s="70">
        <v>13.2</v>
      </c>
      <c r="AA53" s="70">
        <v>13.2</v>
      </c>
      <c r="AB53" s="70"/>
      <c r="AC53" s="70">
        <v>246.4</v>
      </c>
      <c r="AD53" s="70">
        <f t="shared" si="2"/>
        <v>246.4</v>
      </c>
      <c r="AE53" s="70"/>
      <c r="AF53" s="70"/>
      <c r="AG53" s="70">
        <v>0</v>
      </c>
      <c r="AH53" s="14">
        <f t="shared" si="3"/>
        <v>642.68124999999998</v>
      </c>
      <c r="AI53" s="14">
        <f t="shared" si="4"/>
        <v>1937.9750000000001</v>
      </c>
      <c r="AJ53" s="96">
        <f t="shared" si="5"/>
        <v>2580.65625</v>
      </c>
      <c r="AK53" s="128"/>
      <c r="AL53" s="106"/>
      <c r="AM53" s="106"/>
      <c r="AN53" s="132"/>
      <c r="AO53" s="132"/>
      <c r="AP53" s="76"/>
      <c r="AQ53" s="34"/>
      <c r="AR53" s="34"/>
      <c r="AS53" s="34"/>
      <c r="AT53" s="34"/>
      <c r="AU53" s="34"/>
      <c r="AV53" s="30"/>
      <c r="AW53" s="30"/>
    </row>
    <row r="54" spans="1:49" x14ac:dyDescent="0.2">
      <c r="A54" s="16">
        <v>46</v>
      </c>
      <c r="B54" s="16"/>
      <c r="C54" s="13">
        <v>50</v>
      </c>
      <c r="D54" s="70">
        <v>530</v>
      </c>
      <c r="E54" s="70">
        <v>192.5</v>
      </c>
      <c r="F54" s="70">
        <v>722.5</v>
      </c>
      <c r="G54" s="70">
        <v>126.22499999999999</v>
      </c>
      <c r="H54" s="70">
        <v>282.73124999999999</v>
      </c>
      <c r="I54" s="70">
        <v>408.95624999999995</v>
      </c>
      <c r="J54" s="70">
        <v>0</v>
      </c>
      <c r="K54" s="70">
        <v>66.5</v>
      </c>
      <c r="L54" s="70">
        <f t="shared" si="1"/>
        <v>66.5</v>
      </c>
      <c r="M54" s="70"/>
      <c r="N54" s="70"/>
      <c r="O54" s="70">
        <v>0</v>
      </c>
      <c r="P54" s="70"/>
      <c r="Q54" s="70"/>
      <c r="R54" s="70">
        <v>0</v>
      </c>
      <c r="S54" s="70"/>
      <c r="T54" s="70"/>
      <c r="U54" s="70">
        <v>0</v>
      </c>
      <c r="V54" s="70">
        <v>0</v>
      </c>
      <c r="W54" s="70">
        <v>787</v>
      </c>
      <c r="X54" s="70">
        <v>787</v>
      </c>
      <c r="Y54" s="70">
        <v>0</v>
      </c>
      <c r="Z54" s="70">
        <v>0</v>
      </c>
      <c r="AA54" s="70">
        <v>0</v>
      </c>
      <c r="AB54" s="70"/>
      <c r="AC54" s="70">
        <v>240.24</v>
      </c>
      <c r="AD54" s="70">
        <f t="shared" si="2"/>
        <v>240.24</v>
      </c>
      <c r="AE54" s="70"/>
      <c r="AF54" s="70"/>
      <c r="AG54" s="70">
        <v>0</v>
      </c>
      <c r="AH54" s="14">
        <f t="shared" si="3"/>
        <v>656.22500000000002</v>
      </c>
      <c r="AI54" s="14">
        <f t="shared" si="4"/>
        <v>1568.9712500000001</v>
      </c>
      <c r="AJ54" s="96">
        <f t="shared" si="5"/>
        <v>2225.19625</v>
      </c>
      <c r="AK54" s="128"/>
      <c r="AL54" s="106"/>
      <c r="AM54" s="106"/>
      <c r="AN54" s="132"/>
      <c r="AO54" s="132"/>
      <c r="AP54" s="76"/>
      <c r="AQ54" s="34"/>
      <c r="AR54" s="34"/>
      <c r="AS54" s="34"/>
      <c r="AT54" s="34"/>
      <c r="AU54" s="34"/>
      <c r="AV54" s="30"/>
      <c r="AW54" s="30"/>
    </row>
    <row r="55" spans="1:49" x14ac:dyDescent="0.2">
      <c r="A55" s="16">
        <v>47</v>
      </c>
      <c r="B55" s="16"/>
      <c r="C55" s="13">
        <v>51</v>
      </c>
      <c r="D55" s="70">
        <v>487.5</v>
      </c>
      <c r="E55" s="70">
        <v>220</v>
      </c>
      <c r="F55" s="70">
        <v>707.5</v>
      </c>
      <c r="G55" s="70">
        <v>171.16874999999999</v>
      </c>
      <c r="H55" s="70">
        <v>504.9</v>
      </c>
      <c r="I55" s="70">
        <v>676.06874999999991</v>
      </c>
      <c r="J55" s="70">
        <v>0</v>
      </c>
      <c r="K55" s="70">
        <v>73.097999999999999</v>
      </c>
      <c r="L55" s="70">
        <f t="shared" si="1"/>
        <v>73.097999999999999</v>
      </c>
      <c r="M55" s="70"/>
      <c r="N55" s="70"/>
      <c r="O55" s="70">
        <v>0</v>
      </c>
      <c r="P55" s="70"/>
      <c r="Q55" s="70"/>
      <c r="R55" s="70">
        <v>0</v>
      </c>
      <c r="S55" s="70"/>
      <c r="T55" s="70"/>
      <c r="U55" s="70">
        <v>0</v>
      </c>
      <c r="V55" s="70">
        <v>0</v>
      </c>
      <c r="W55" s="70">
        <v>1049.5</v>
      </c>
      <c r="X55" s="70">
        <v>1049.5</v>
      </c>
      <c r="Y55" s="70"/>
      <c r="Z55" s="70"/>
      <c r="AA55" s="70">
        <v>0</v>
      </c>
      <c r="AB55" s="70"/>
      <c r="AC55" s="70">
        <v>234.08</v>
      </c>
      <c r="AD55" s="70">
        <f t="shared" si="2"/>
        <v>234.08</v>
      </c>
      <c r="AE55" s="70"/>
      <c r="AF55" s="70"/>
      <c r="AG55" s="70">
        <v>0</v>
      </c>
      <c r="AH55" s="14">
        <f t="shared" si="3"/>
        <v>658.66875000000005</v>
      </c>
      <c r="AI55" s="14">
        <f t="shared" si="4"/>
        <v>2081.578</v>
      </c>
      <c r="AJ55" s="96">
        <f t="shared" si="5"/>
        <v>2740.2467500000002</v>
      </c>
      <c r="AK55" s="128"/>
      <c r="AL55" s="106"/>
      <c r="AM55" s="106"/>
      <c r="AN55" s="132"/>
      <c r="AO55" s="132"/>
      <c r="AP55" s="76"/>
      <c r="AQ55" s="34"/>
      <c r="AR55" s="34"/>
      <c r="AS55" s="34"/>
      <c r="AT55" s="34"/>
      <c r="AU55" s="34"/>
      <c r="AV55" s="30"/>
      <c r="AW55" s="30"/>
    </row>
    <row r="56" spans="1:49" x14ac:dyDescent="0.2">
      <c r="A56" s="16">
        <v>48</v>
      </c>
      <c r="B56" s="16"/>
      <c r="C56" s="13">
        <v>52</v>
      </c>
      <c r="D56" s="70">
        <v>397.5</v>
      </c>
      <c r="E56" s="70">
        <v>310</v>
      </c>
      <c r="F56" s="70">
        <v>707.5</v>
      </c>
      <c r="G56" s="70">
        <v>132.6</v>
      </c>
      <c r="H56" s="70">
        <v>657.30234374999986</v>
      </c>
      <c r="I56" s="70">
        <v>789.90234374999989</v>
      </c>
      <c r="J56" s="70">
        <v>0</v>
      </c>
      <c r="K56" s="70">
        <v>99.034999999999997</v>
      </c>
      <c r="L56" s="70">
        <f t="shared" si="1"/>
        <v>99.034999999999997</v>
      </c>
      <c r="M56" s="70"/>
      <c r="N56" s="70"/>
      <c r="O56" s="70">
        <v>0</v>
      </c>
      <c r="P56" s="70"/>
      <c r="Q56" s="70"/>
      <c r="R56" s="70">
        <v>0</v>
      </c>
      <c r="S56" s="70"/>
      <c r="T56" s="70"/>
      <c r="U56" s="70">
        <v>0</v>
      </c>
      <c r="V56" s="70">
        <v>0</v>
      </c>
      <c r="W56" s="70">
        <v>858.75</v>
      </c>
      <c r="X56" s="70">
        <v>858.75</v>
      </c>
      <c r="Y56" s="70"/>
      <c r="Z56" s="70"/>
      <c r="AA56" s="70">
        <v>0</v>
      </c>
      <c r="AB56" s="70"/>
      <c r="AC56" s="70">
        <v>227.92000000000002</v>
      </c>
      <c r="AD56" s="70">
        <f t="shared" si="2"/>
        <v>227.92000000000002</v>
      </c>
      <c r="AE56" s="70"/>
      <c r="AF56" s="70"/>
      <c r="AG56" s="70">
        <v>0</v>
      </c>
      <c r="AH56" s="14">
        <f t="shared" si="3"/>
        <v>530.1</v>
      </c>
      <c r="AI56" s="14">
        <f t="shared" si="4"/>
        <v>2153.00734375</v>
      </c>
      <c r="AJ56" s="96">
        <f t="shared" si="5"/>
        <v>2683.1073437499999</v>
      </c>
      <c r="AK56" s="128"/>
      <c r="AL56" s="106"/>
      <c r="AM56" s="106"/>
      <c r="AN56" s="132"/>
      <c r="AO56" s="132"/>
      <c r="AP56" s="76"/>
      <c r="AQ56" s="34"/>
      <c r="AR56" s="34"/>
      <c r="AS56" s="34"/>
      <c r="AT56" s="34"/>
      <c r="AU56" s="34"/>
      <c r="AV56" s="30"/>
      <c r="AW56" s="30"/>
    </row>
    <row r="57" spans="1:49" x14ac:dyDescent="0.2">
      <c r="B57" s="17" t="s">
        <v>8</v>
      </c>
      <c r="C57" s="17"/>
      <c r="D57" s="14">
        <f t="shared" ref="D57:AJ57" si="7">SUM(D5:D56)</f>
        <v>8051.25</v>
      </c>
      <c r="E57" s="14">
        <f t="shared" si="7"/>
        <v>5925.15</v>
      </c>
      <c r="F57" s="14">
        <f t="shared" si="7"/>
        <v>13976.4</v>
      </c>
      <c r="G57" s="14">
        <f t="shared" si="7"/>
        <v>2492.0249999999996</v>
      </c>
      <c r="H57" s="14">
        <f t="shared" si="7"/>
        <v>11594.38484375</v>
      </c>
      <c r="I57" s="14">
        <f t="shared" si="7"/>
        <v>14086.40984375</v>
      </c>
      <c r="J57" s="14">
        <f t="shared" si="7"/>
        <v>0</v>
      </c>
      <c r="K57" s="14">
        <f t="shared" si="7"/>
        <v>9078.3422499999997</v>
      </c>
      <c r="L57" s="14">
        <f t="shared" si="7"/>
        <v>9078.3422499999997</v>
      </c>
      <c r="M57" s="14">
        <f>SUM(M5:M56)</f>
        <v>3762.6639872000001</v>
      </c>
      <c r="N57" s="14">
        <f t="shared" si="7"/>
        <v>7292.6854400000011</v>
      </c>
      <c r="O57" s="14">
        <f t="shared" si="7"/>
        <v>11055.349427200001</v>
      </c>
      <c r="P57" s="14">
        <f t="shared" si="7"/>
        <v>35</v>
      </c>
      <c r="Q57" s="14">
        <f t="shared" si="7"/>
        <v>120</v>
      </c>
      <c r="R57" s="14">
        <f t="shared" si="7"/>
        <v>195</v>
      </c>
      <c r="S57" s="14">
        <f t="shared" si="7"/>
        <v>4440.25</v>
      </c>
      <c r="T57" s="14">
        <f t="shared" si="7"/>
        <v>51182.103164976957</v>
      </c>
      <c r="U57" s="14">
        <f t="shared" si="7"/>
        <v>55622.353164976957</v>
      </c>
      <c r="V57" s="14">
        <f t="shared" si="7"/>
        <v>0</v>
      </c>
      <c r="W57" s="14">
        <f t="shared" si="7"/>
        <v>19357.25</v>
      </c>
      <c r="X57" s="14">
        <f t="shared" si="7"/>
        <v>19357.25</v>
      </c>
      <c r="Y57" s="14">
        <f t="shared" si="7"/>
        <v>8681.1119999999992</v>
      </c>
      <c r="Z57" s="14">
        <f t="shared" si="7"/>
        <v>13837.296</v>
      </c>
      <c r="AA57" s="14">
        <f t="shared" si="7"/>
        <v>22518.407999999999</v>
      </c>
      <c r="AB57" s="14">
        <f t="shared" si="7"/>
        <v>0</v>
      </c>
      <c r="AC57" s="14">
        <f t="shared" si="7"/>
        <v>7848.8447499999993</v>
      </c>
      <c r="AD57" s="14">
        <f t="shared" si="7"/>
        <v>7848.8447499999993</v>
      </c>
      <c r="AE57" s="14">
        <f t="shared" si="7"/>
        <v>0</v>
      </c>
      <c r="AF57" s="14">
        <f t="shared" si="7"/>
        <v>1261.92</v>
      </c>
      <c r="AG57" s="14">
        <f t="shared" si="7"/>
        <v>1261.92</v>
      </c>
      <c r="AH57" s="14">
        <f t="shared" si="7"/>
        <v>27462.300987200004</v>
      </c>
      <c r="AI57" s="14">
        <f t="shared" si="7"/>
        <v>127497.97644872697</v>
      </c>
      <c r="AJ57" s="14">
        <f t="shared" si="7"/>
        <v>154960.2774359269</v>
      </c>
      <c r="AK57" s="129"/>
      <c r="AL57" s="28"/>
      <c r="AM57" s="28"/>
      <c r="AN57" s="28"/>
      <c r="AO57" s="28"/>
      <c r="AP57" s="28"/>
      <c r="AQ57" s="34"/>
      <c r="AR57" s="34"/>
      <c r="AS57" s="34"/>
      <c r="AT57" s="34"/>
      <c r="AU57" s="34"/>
      <c r="AV57" s="34"/>
      <c r="AW57" s="34"/>
    </row>
    <row r="58" spans="1:49" x14ac:dyDescent="0.2">
      <c r="B58" s="18"/>
      <c r="C58" s="18"/>
      <c r="D58" s="19"/>
      <c r="E58" s="19"/>
      <c r="F58" s="20"/>
      <c r="G58" s="20"/>
      <c r="H58" s="20"/>
      <c r="I58" s="19"/>
      <c r="J58" s="21"/>
      <c r="K58" s="22"/>
      <c r="L58" s="23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4"/>
      <c r="AI58" s="24"/>
      <c r="AJ58" s="24"/>
      <c r="AK58" s="128"/>
      <c r="AL58" s="106"/>
      <c r="AM58" s="106"/>
      <c r="AN58" s="28"/>
      <c r="AO58" s="34"/>
      <c r="AP58" s="34"/>
      <c r="AQ58" s="34"/>
      <c r="AR58" s="34"/>
      <c r="AS58" s="34"/>
      <c r="AT58" s="34"/>
      <c r="AU58" s="34"/>
      <c r="AV58" s="34"/>
      <c r="AW58" s="34"/>
    </row>
    <row r="59" spans="1:49" x14ac:dyDescent="0.2">
      <c r="A59" s="25"/>
      <c r="B59" s="26" t="s">
        <v>16</v>
      </c>
      <c r="C59" s="26"/>
      <c r="D59" s="27">
        <f>D57*4</f>
        <v>32205</v>
      </c>
      <c r="E59" s="27">
        <f>E57*4</f>
        <v>23700.6</v>
      </c>
      <c r="F59" s="27">
        <f t="shared" ref="F59:AJ59" si="8">F57*4</f>
        <v>55905.599999999999</v>
      </c>
      <c r="G59" s="27">
        <f t="shared" si="8"/>
        <v>9968.0999999999985</v>
      </c>
      <c r="H59" s="27">
        <f t="shared" si="8"/>
        <v>46377.539375</v>
      </c>
      <c r="I59" s="27">
        <f t="shared" si="8"/>
        <v>56345.639374999999</v>
      </c>
      <c r="J59" s="27">
        <f t="shared" si="8"/>
        <v>0</v>
      </c>
      <c r="K59" s="27">
        <f t="shared" si="8"/>
        <v>36313.368999999999</v>
      </c>
      <c r="L59" s="28">
        <f t="shared" si="8"/>
        <v>36313.368999999999</v>
      </c>
      <c r="M59" s="28">
        <f t="shared" si="8"/>
        <v>15050.6559488</v>
      </c>
      <c r="N59" s="28">
        <f t="shared" si="8"/>
        <v>29170.741760000004</v>
      </c>
      <c r="O59" s="28">
        <f t="shared" si="8"/>
        <v>44221.397708800003</v>
      </c>
      <c r="P59" s="28">
        <f t="shared" si="8"/>
        <v>140</v>
      </c>
      <c r="Q59" s="28">
        <f t="shared" si="8"/>
        <v>480</v>
      </c>
      <c r="R59" s="28">
        <f t="shared" si="8"/>
        <v>780</v>
      </c>
      <c r="S59" s="28">
        <f t="shared" si="8"/>
        <v>17761</v>
      </c>
      <c r="T59" s="28">
        <f t="shared" si="8"/>
        <v>204728.41265990783</v>
      </c>
      <c r="U59" s="28">
        <f t="shared" si="8"/>
        <v>222489.41265990783</v>
      </c>
      <c r="V59" s="28">
        <f t="shared" si="8"/>
        <v>0</v>
      </c>
      <c r="W59" s="28">
        <f t="shared" si="8"/>
        <v>77429</v>
      </c>
      <c r="X59" s="28">
        <f t="shared" si="8"/>
        <v>77429</v>
      </c>
      <c r="Y59" s="28">
        <f t="shared" si="8"/>
        <v>34724.447999999997</v>
      </c>
      <c r="Z59" s="28">
        <f t="shared" si="8"/>
        <v>55349.184000000001</v>
      </c>
      <c r="AA59" s="28">
        <f t="shared" si="8"/>
        <v>90073.631999999998</v>
      </c>
      <c r="AB59" s="28">
        <f t="shared" si="8"/>
        <v>0</v>
      </c>
      <c r="AC59" s="28">
        <f t="shared" si="8"/>
        <v>31395.378999999997</v>
      </c>
      <c r="AD59" s="28">
        <f t="shared" si="8"/>
        <v>31395.378999999997</v>
      </c>
      <c r="AE59" s="28">
        <f t="shared" si="8"/>
        <v>0</v>
      </c>
      <c r="AF59" s="28">
        <f t="shared" si="8"/>
        <v>5047.68</v>
      </c>
      <c r="AG59" s="28">
        <f t="shared" si="8"/>
        <v>5047.68</v>
      </c>
      <c r="AH59" s="29">
        <f t="shared" si="8"/>
        <v>109849.20394880002</v>
      </c>
      <c r="AI59" s="29">
        <f t="shared" si="8"/>
        <v>509991.90579490789</v>
      </c>
      <c r="AJ59" s="29">
        <f t="shared" si="8"/>
        <v>619841.10974370758</v>
      </c>
      <c r="AK59" s="129"/>
      <c r="AL59" s="28"/>
      <c r="AM59" s="28"/>
      <c r="AN59" s="82"/>
      <c r="AO59" s="34"/>
      <c r="AP59" s="34"/>
      <c r="AQ59" s="34"/>
      <c r="AR59" s="34"/>
      <c r="AS59" s="34"/>
      <c r="AT59" s="34"/>
      <c r="AU59" s="34"/>
      <c r="AV59" s="34"/>
      <c r="AW59" s="34"/>
    </row>
    <row r="60" spans="1:49" x14ac:dyDescent="0.2">
      <c r="B60" s="26"/>
      <c r="C60" s="26"/>
      <c r="D60" s="26"/>
      <c r="E60" s="26"/>
      <c r="F60" s="26"/>
      <c r="G60" s="26"/>
      <c r="H60" s="26"/>
      <c r="I60" s="31"/>
      <c r="J60" s="32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1"/>
      <c r="AJ60" s="31"/>
      <c r="AK60" s="31"/>
      <c r="AL60" s="31"/>
      <c r="AM60" s="31"/>
      <c r="AO60" s="34"/>
      <c r="AP60" s="34"/>
      <c r="AQ60" s="34"/>
      <c r="AR60" s="34"/>
      <c r="AS60" s="34"/>
      <c r="AT60" s="34"/>
      <c r="AU60" s="34"/>
      <c r="AV60" s="34"/>
      <c r="AW60" s="34"/>
    </row>
    <row r="61" spans="1:49" x14ac:dyDescent="0.2">
      <c r="B61" s="26"/>
      <c r="C61" s="26"/>
      <c r="D61" s="26"/>
      <c r="E61" s="26"/>
      <c r="F61" s="131">
        <f>SUM(F40:F56)</f>
        <v>6606.25</v>
      </c>
      <c r="G61" s="131"/>
      <c r="H61" s="131"/>
      <c r="I61" s="1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 t="s">
        <v>15</v>
      </c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O61" s="34"/>
      <c r="AP61" s="34"/>
      <c r="AQ61" s="34"/>
      <c r="AR61" s="34"/>
      <c r="AS61" s="34"/>
      <c r="AT61" s="34"/>
      <c r="AU61" s="34"/>
      <c r="AV61" s="34"/>
      <c r="AW61" s="34"/>
    </row>
    <row r="62" spans="1:49" x14ac:dyDescent="0.2">
      <c r="B62" s="26"/>
      <c r="C62" s="26"/>
      <c r="D62" s="26"/>
      <c r="E62" s="26"/>
      <c r="F62" s="26"/>
      <c r="G62" s="26"/>
      <c r="H62" s="26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0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O62" s="34"/>
      <c r="AP62" s="34"/>
      <c r="AQ62" s="34"/>
      <c r="AR62" s="34"/>
      <c r="AS62" s="34"/>
      <c r="AT62" s="34"/>
      <c r="AU62" s="34"/>
      <c r="AV62" s="34"/>
      <c r="AW62" s="34"/>
    </row>
    <row r="63" spans="1:49" x14ac:dyDescent="0.2">
      <c r="B63" s="26"/>
      <c r="C63" s="26"/>
      <c r="D63" s="26"/>
      <c r="E63" s="26"/>
      <c r="F63" s="26"/>
      <c r="G63" s="26"/>
      <c r="H63" s="26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O63" s="34"/>
      <c r="AP63" s="34"/>
      <c r="AQ63" s="34"/>
      <c r="AR63" s="34"/>
      <c r="AS63" s="34"/>
      <c r="AT63" s="34"/>
      <c r="AU63" s="34"/>
      <c r="AV63" s="34"/>
      <c r="AW63" s="34"/>
    </row>
    <row r="64" spans="1:49" x14ac:dyDescent="0.2">
      <c r="B64" s="197"/>
      <c r="C64" s="197"/>
      <c r="D64" s="197"/>
      <c r="E64" s="197"/>
      <c r="F64" s="197"/>
      <c r="G64" s="197"/>
      <c r="H64" s="197"/>
      <c r="I64" s="197"/>
      <c r="J64" s="197"/>
      <c r="K64" s="197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O64" s="34"/>
      <c r="AP64" s="34"/>
      <c r="AQ64" s="34"/>
      <c r="AR64" s="34"/>
      <c r="AS64" s="34"/>
      <c r="AT64" s="34"/>
      <c r="AU64" s="34"/>
      <c r="AV64" s="34"/>
      <c r="AW64" s="34"/>
    </row>
    <row r="65" spans="2:44" x14ac:dyDescent="0.2">
      <c r="B65" s="18"/>
      <c r="C65" s="18"/>
      <c r="D65" s="18"/>
      <c r="E65" s="18"/>
      <c r="F65" s="132"/>
      <c r="G65" s="18"/>
      <c r="H65" s="18"/>
      <c r="I65" s="132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Q65" s="34"/>
      <c r="AR65" s="34"/>
    </row>
    <row r="66" spans="2:44" x14ac:dyDescent="0.2"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Q66" s="34"/>
      <c r="AR66" s="34"/>
    </row>
    <row r="67" spans="2:44" x14ac:dyDescent="0.2"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Q67" s="34"/>
      <c r="AR67" s="34"/>
    </row>
    <row r="68" spans="2:44" x14ac:dyDescent="0.2"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Q68" s="34"/>
      <c r="AR68" s="34"/>
    </row>
    <row r="69" spans="2:44" x14ac:dyDescent="0.2"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Q69" s="34"/>
      <c r="AR69" s="34"/>
    </row>
    <row r="70" spans="2:44" x14ac:dyDescent="0.2"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Q70" s="34"/>
      <c r="AR70" s="34"/>
    </row>
    <row r="71" spans="2:44" x14ac:dyDescent="0.2"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Q71" s="34"/>
      <c r="AR71" s="34"/>
    </row>
    <row r="72" spans="2:44" x14ac:dyDescent="0.2"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Q72" s="34"/>
      <c r="AR72" s="34"/>
    </row>
    <row r="73" spans="2:44" x14ac:dyDescent="0.2"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O73" s="76"/>
      <c r="AP73" s="76"/>
      <c r="AQ73" s="34"/>
      <c r="AR73" s="34"/>
    </row>
    <row r="74" spans="2:44" x14ac:dyDescent="0.2"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</row>
    <row r="75" spans="2:44" x14ac:dyDescent="0.2">
      <c r="C75" s="18"/>
      <c r="D75" s="18"/>
      <c r="E75" s="18"/>
      <c r="I75" s="18"/>
      <c r="J75" s="18"/>
      <c r="N75" s="18"/>
      <c r="AO75" s="76"/>
    </row>
    <row r="76" spans="2:44" x14ac:dyDescent="0.2">
      <c r="C76" s="18"/>
      <c r="D76" s="18"/>
      <c r="E76" s="18"/>
      <c r="I76" s="18"/>
      <c r="J76" s="18"/>
      <c r="N76" s="18"/>
    </row>
    <row r="77" spans="2:44" x14ac:dyDescent="0.2">
      <c r="C77" s="18"/>
      <c r="D77" s="18"/>
      <c r="E77" s="18"/>
      <c r="I77" s="18"/>
      <c r="J77" s="18"/>
      <c r="N77" s="18"/>
    </row>
    <row r="78" spans="2:44" x14ac:dyDescent="0.2">
      <c r="C78" s="18"/>
      <c r="D78" s="18"/>
      <c r="E78" s="18"/>
      <c r="I78" s="18"/>
      <c r="J78" s="18"/>
      <c r="N78" s="18"/>
    </row>
    <row r="79" spans="2:44" x14ac:dyDescent="0.2">
      <c r="I79" s="18"/>
      <c r="J79" s="18"/>
      <c r="N79" s="18"/>
    </row>
    <row r="80" spans="2:44" x14ac:dyDescent="0.2">
      <c r="I80" s="18"/>
      <c r="J80" s="18"/>
      <c r="N80" s="18"/>
    </row>
    <row r="81" spans="9:14" x14ac:dyDescent="0.2">
      <c r="I81" s="18"/>
      <c r="J81" s="18"/>
      <c r="N81" s="18"/>
    </row>
    <row r="82" spans="9:14" x14ac:dyDescent="0.2">
      <c r="I82" s="18"/>
      <c r="J82" s="18"/>
      <c r="N82" s="18"/>
    </row>
    <row r="83" spans="9:14" x14ac:dyDescent="0.2">
      <c r="I83" s="18"/>
      <c r="J83" s="18"/>
      <c r="N83" s="18"/>
    </row>
    <row r="84" spans="9:14" x14ac:dyDescent="0.2">
      <c r="I84" s="18"/>
      <c r="J84" s="18"/>
      <c r="N84" s="18"/>
    </row>
    <row r="85" spans="9:14" x14ac:dyDescent="0.2">
      <c r="I85" s="18"/>
      <c r="J85" s="18"/>
      <c r="N85" s="18"/>
    </row>
    <row r="86" spans="9:14" x14ac:dyDescent="0.2">
      <c r="I86" s="18"/>
      <c r="J86" s="18"/>
      <c r="N86" s="18"/>
    </row>
    <row r="87" spans="9:14" x14ac:dyDescent="0.2">
      <c r="I87" s="18"/>
      <c r="J87" s="18"/>
      <c r="N87" s="18"/>
    </row>
    <row r="88" spans="9:14" x14ac:dyDescent="0.2">
      <c r="N88" s="18"/>
    </row>
    <row r="89" spans="9:14" x14ac:dyDescent="0.2">
      <c r="N89" s="18"/>
    </row>
    <row r="90" spans="9:14" x14ac:dyDescent="0.2">
      <c r="N90" s="18"/>
    </row>
    <row r="91" spans="9:14" x14ac:dyDescent="0.2">
      <c r="N91" s="18"/>
    </row>
    <row r="92" spans="9:14" x14ac:dyDescent="0.2">
      <c r="N92" s="18"/>
    </row>
    <row r="93" spans="9:14" x14ac:dyDescent="0.2">
      <c r="N93" s="18"/>
    </row>
    <row r="94" spans="9:14" x14ac:dyDescent="0.2">
      <c r="N94" s="18"/>
    </row>
    <row r="95" spans="9:14" x14ac:dyDescent="0.2">
      <c r="N95" s="18"/>
    </row>
    <row r="96" spans="9:14" x14ac:dyDescent="0.2">
      <c r="N96" s="18"/>
    </row>
  </sheetData>
  <mergeCells count="13">
    <mergeCell ref="AK2:AM2"/>
    <mergeCell ref="A3:C3"/>
    <mergeCell ref="B64:K64"/>
    <mergeCell ref="B1:AJ1"/>
    <mergeCell ref="D2:F2"/>
    <mergeCell ref="G2:I2"/>
    <mergeCell ref="J2:L2"/>
    <mergeCell ref="M2:O2"/>
    <mergeCell ref="P2:R2"/>
    <mergeCell ref="S2:U2"/>
    <mergeCell ref="V2:X2"/>
    <mergeCell ref="Y2:AA2"/>
    <mergeCell ref="AH2:AJ2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12</vt:i4>
      </vt:variant>
    </vt:vector>
  </HeadingPairs>
  <TitlesOfParts>
    <vt:vector size="12" baseType="lpstr">
      <vt:lpstr>Greenskin 2019</vt:lpstr>
      <vt:lpstr>Hass 2019</vt:lpstr>
      <vt:lpstr>Gsk + Hass</vt:lpstr>
      <vt:lpstr>Total EU</vt:lpstr>
      <vt:lpstr>Data 2019</vt:lpstr>
      <vt:lpstr>GS 18 vs 19</vt:lpstr>
      <vt:lpstr>Hass 18 vs 19</vt:lpstr>
      <vt:lpstr>Total 18 vs 19</vt:lpstr>
      <vt:lpstr>Data 18</vt:lpstr>
      <vt:lpstr>Est vs Act graphs</vt:lpstr>
      <vt:lpstr>Estimates vs Actulas</vt:lpstr>
      <vt:lpstr>Sheet1</vt:lpstr>
    </vt:vector>
  </TitlesOfParts>
  <Company>SAAGA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 Donkin</dc:creator>
  <cp:lastModifiedBy>Gerben Daalmans</cp:lastModifiedBy>
  <cp:lastPrinted>2017-04-12T08:42:30Z</cp:lastPrinted>
  <dcterms:created xsi:type="dcterms:W3CDTF">2004-01-07T09:18:36Z</dcterms:created>
  <dcterms:modified xsi:type="dcterms:W3CDTF">2019-10-15T12:10:25Z</dcterms:modified>
</cp:coreProperties>
</file>