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94A05614-A208-4D6E-8FE2-4A896F32D333}" xr6:coauthVersionLast="46" xr6:coauthVersionMax="46" xr10:uidLastSave="{00000000-0000-0000-0000-000000000000}"/>
  <bookViews>
    <workbookView xWindow="5505" yWindow="1800" windowWidth="19485" windowHeight="13635" tabRatio="752" activeTab="3" xr2:uid="{00000000-000D-0000-FFFF-FFFF00000000}"/>
  </bookViews>
  <sheets>
    <sheet name="Greenskin 2021" sheetId="5" r:id="rId1"/>
    <sheet name="Hass 2021" sheetId="6" r:id="rId2"/>
    <sheet name="Gsk + Hass" sheetId="4" r:id="rId3"/>
    <sheet name="Total EU" sheetId="10" r:id="rId4"/>
    <sheet name="Data 2021" sheetId="1" r:id="rId5"/>
    <sheet name="GS 20 vs 21" sheetId="9" r:id="rId6"/>
    <sheet name="Hass 20 vs 21" sheetId="8" r:id="rId7"/>
    <sheet name="Total 20 vs 21" sheetId="7" r:id="rId8"/>
    <sheet name="Total 19 vs 21" sheetId="13" r:id="rId9"/>
    <sheet name="Data 20" sheetId="2" r:id="rId10"/>
    <sheet name="Est vs Act graphs" sheetId="11" r:id="rId11"/>
    <sheet name="Estimates vs Actulas" sheetId="3" r:id="rId12"/>
  </sheets>
  <definedNames>
    <definedName name="_xlnm.Print_Area" localSheetId="9">'Data 20'!$A$1:$AJ$60</definedName>
    <definedName name="_xlnm.Print_Area" localSheetId="3">'Total EU'!$A$1:$N$30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D19" i="1"/>
  <c r="D18" i="1"/>
  <c r="J21" i="1"/>
  <c r="J20" i="1" l="1"/>
  <c r="D17" i="1"/>
  <c r="D16" i="1"/>
  <c r="J19" i="1"/>
  <c r="J18" i="1"/>
  <c r="J17" i="1"/>
  <c r="G15" i="1"/>
  <c r="G14" i="1"/>
  <c r="G13" i="1"/>
  <c r="G12" i="1"/>
  <c r="G11" i="1"/>
  <c r="AI30" i="1"/>
  <c r="AL41" i="2"/>
  <c r="AQ6" i="3"/>
  <c r="AQ7" i="3"/>
  <c r="AQ8" i="3"/>
  <c r="AQ9" i="3"/>
  <c r="AQ10" i="3"/>
  <c r="AQ11" i="3"/>
  <c r="AQ12" i="3"/>
  <c r="AQ13" i="3"/>
  <c r="AQ14" i="3"/>
  <c r="AQ15" i="3"/>
  <c r="AQ16" i="3"/>
  <c r="AQ17" i="3"/>
  <c r="J16" i="1" l="1"/>
  <c r="J15" i="1" l="1"/>
  <c r="J14" i="1"/>
  <c r="AA58" i="1"/>
  <c r="B58" i="1"/>
  <c r="C58" i="1"/>
  <c r="J13" i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V12" i="1" l="1"/>
  <c r="J12" i="1"/>
  <c r="D9" i="1"/>
  <c r="J11" i="1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E58" i="2"/>
  <c r="D58" i="2"/>
  <c r="F58" i="2"/>
  <c r="J10" i="1" l="1"/>
  <c r="J9" i="1"/>
  <c r="AI5" i="2" l="1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H58" i="2" l="1"/>
  <c r="AI58" i="2"/>
  <c r="AJ57" i="2"/>
  <c r="J7" i="1" l="1"/>
  <c r="BC52" i="3" l="1"/>
  <c r="BC51" i="3"/>
  <c r="BC50" i="3"/>
  <c r="BC49" i="3"/>
  <c r="AI58" i="3"/>
  <c r="AB26" i="1"/>
  <c r="J57" i="1" l="1"/>
  <c r="M55" i="3"/>
  <c r="M54" i="3"/>
  <c r="M53" i="3"/>
  <c r="M52" i="3"/>
  <c r="M51" i="3"/>
  <c r="M50" i="3"/>
  <c r="G55" i="3"/>
  <c r="G54" i="3"/>
  <c r="V56" i="1" l="1"/>
  <c r="AB52" i="1" l="1"/>
  <c r="AB51" i="1"/>
  <c r="AB50" i="1"/>
  <c r="Q58" i="1" l="1"/>
  <c r="J52" i="1" l="1"/>
  <c r="V52" i="1" l="1"/>
  <c r="J51" i="1" l="1"/>
  <c r="BC6" i="3" l="1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AB49" i="1"/>
  <c r="AB48" i="1"/>
  <c r="D48" i="1" l="1"/>
  <c r="D47" i="1"/>
  <c r="J50" i="1"/>
  <c r="AB47" i="1" l="1"/>
  <c r="AB46" i="1"/>
  <c r="D46" i="1" l="1"/>
  <c r="J49" i="1" l="1"/>
  <c r="J48" i="1" l="1"/>
  <c r="AT48" i="3"/>
  <c r="AT49" i="3"/>
  <c r="AT50" i="3"/>
  <c r="AT51" i="3"/>
  <c r="AT52" i="3"/>
  <c r="AT53" i="3"/>
  <c r="AT54" i="3"/>
  <c r="AT55" i="3"/>
  <c r="Y47" i="1"/>
  <c r="D45" i="1" l="1"/>
  <c r="J47" i="1" l="1"/>
  <c r="J46" i="1" l="1"/>
  <c r="V45" i="1" l="1"/>
  <c r="J45" i="1"/>
  <c r="J44" i="1" l="1"/>
  <c r="J43" i="1"/>
  <c r="J42" i="1" l="1"/>
  <c r="J41" i="1" l="1"/>
  <c r="J40" i="1" l="1"/>
  <c r="J39" i="1" l="1"/>
  <c r="J38" i="1" l="1"/>
  <c r="J37" i="1" l="1"/>
  <c r="J36" i="1" l="1"/>
  <c r="Y35" i="1"/>
  <c r="S35" i="1" l="1"/>
  <c r="J35" i="1" l="1"/>
  <c r="J34" i="1" l="1"/>
  <c r="S33" i="1" l="1"/>
  <c r="J33" i="1" l="1"/>
  <c r="J32" i="1" l="1"/>
  <c r="S31" i="1" l="1"/>
  <c r="S30" i="1" l="1"/>
  <c r="J31" i="1" l="1"/>
  <c r="J30" i="1" l="1"/>
  <c r="J29" i="1" l="1"/>
  <c r="AH29" i="3" l="1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G26" i="1" l="1"/>
  <c r="G25" i="1"/>
  <c r="G24" i="1"/>
  <c r="G23" i="1"/>
  <c r="S27" i="1" l="1"/>
  <c r="J28" i="1"/>
  <c r="J27" i="1"/>
  <c r="S26" i="1" l="1"/>
  <c r="S25" i="1" l="1"/>
  <c r="J26" i="1" l="1"/>
  <c r="G22" i="1" l="1"/>
  <c r="G21" i="1"/>
  <c r="J25" i="1"/>
  <c r="BH58" i="3" l="1"/>
  <c r="BG58" i="3"/>
  <c r="BE58" i="3"/>
  <c r="BD58" i="3"/>
  <c r="BB58" i="3"/>
  <c r="BA58" i="3"/>
  <c r="AY58" i="3"/>
  <c r="AX58" i="3"/>
  <c r="AV58" i="3"/>
  <c r="AU58" i="3"/>
  <c r="AS58" i="3"/>
  <c r="AR58" i="3"/>
  <c r="AP58" i="3"/>
  <c r="AO58" i="3"/>
  <c r="AM58" i="3"/>
  <c r="AL58" i="3"/>
  <c r="AJ58" i="3"/>
  <c r="AG58" i="3"/>
  <c r="AF58" i="3"/>
  <c r="AD58" i="3"/>
  <c r="AC58" i="3"/>
  <c r="AA58" i="3"/>
  <c r="Z58" i="3"/>
  <c r="Y58" i="3"/>
  <c r="X58" i="3"/>
  <c r="W58" i="3"/>
  <c r="U58" i="3"/>
  <c r="T58" i="3"/>
  <c r="R58" i="3"/>
  <c r="Q58" i="3"/>
  <c r="O58" i="3"/>
  <c r="N58" i="3"/>
  <c r="L58" i="3"/>
  <c r="K58" i="3"/>
  <c r="I58" i="3"/>
  <c r="H58" i="3"/>
  <c r="F58" i="3"/>
  <c r="E58" i="3"/>
  <c r="C58" i="3"/>
  <c r="B58" i="3"/>
  <c r="BK57" i="3"/>
  <c r="BJ57" i="3"/>
  <c r="BI57" i="3"/>
  <c r="BF57" i="3"/>
  <c r="BC57" i="3"/>
  <c r="AZ57" i="3"/>
  <c r="AT57" i="3"/>
  <c r="AQ57" i="3"/>
  <c r="AN57" i="3"/>
  <c r="AK57" i="3"/>
  <c r="AH57" i="3"/>
  <c r="AE57" i="3"/>
  <c r="AB57" i="3"/>
  <c r="Y57" i="3"/>
  <c r="V57" i="3"/>
  <c r="S57" i="3"/>
  <c r="P57" i="3"/>
  <c r="M57" i="3"/>
  <c r="J57" i="3"/>
  <c r="G57" i="3"/>
  <c r="D57" i="3"/>
  <c r="BK56" i="3"/>
  <c r="BJ56" i="3"/>
  <c r="BI56" i="3"/>
  <c r="BF56" i="3"/>
  <c r="BC56" i="3"/>
  <c r="AZ56" i="3"/>
  <c r="AT56" i="3"/>
  <c r="AQ56" i="3"/>
  <c r="AN56" i="3"/>
  <c r="AK56" i="3"/>
  <c r="AH56" i="3"/>
  <c r="AE56" i="3"/>
  <c r="AB56" i="3"/>
  <c r="Y56" i="3"/>
  <c r="V56" i="3"/>
  <c r="S56" i="3"/>
  <c r="P56" i="3"/>
  <c r="M56" i="3"/>
  <c r="J56" i="3"/>
  <c r="G56" i="3"/>
  <c r="D56" i="3"/>
  <c r="BK55" i="3"/>
  <c r="BJ55" i="3"/>
  <c r="BI55" i="3"/>
  <c r="BF55" i="3"/>
  <c r="BC55" i="3"/>
  <c r="AZ55" i="3"/>
  <c r="AW55" i="3"/>
  <c r="AQ55" i="3"/>
  <c r="AN55" i="3"/>
  <c r="AK55" i="3"/>
  <c r="AH55" i="3"/>
  <c r="AE55" i="3"/>
  <c r="AB55" i="3"/>
  <c r="Y55" i="3"/>
  <c r="V55" i="3"/>
  <c r="S55" i="3"/>
  <c r="P55" i="3"/>
  <c r="J55" i="3"/>
  <c r="D55" i="3"/>
  <c r="BK54" i="3"/>
  <c r="BJ54" i="3"/>
  <c r="BI54" i="3"/>
  <c r="BF54" i="3"/>
  <c r="BC54" i="3"/>
  <c r="AZ54" i="3"/>
  <c r="AW54" i="3"/>
  <c r="AQ54" i="3"/>
  <c r="AN54" i="3"/>
  <c r="AK54" i="3"/>
  <c r="AH54" i="3"/>
  <c r="AE54" i="3"/>
  <c r="AB54" i="3"/>
  <c r="Y54" i="3"/>
  <c r="V54" i="3"/>
  <c r="S54" i="3"/>
  <c r="P54" i="3"/>
  <c r="J54" i="3"/>
  <c r="D54" i="3"/>
  <c r="BK53" i="3"/>
  <c r="BJ53" i="3"/>
  <c r="BI53" i="3"/>
  <c r="BF53" i="3"/>
  <c r="BC53" i="3"/>
  <c r="AZ53" i="3"/>
  <c r="AW53" i="3"/>
  <c r="AQ53" i="3"/>
  <c r="AN53" i="3"/>
  <c r="AK53" i="3"/>
  <c r="AE53" i="3"/>
  <c r="AB53" i="3"/>
  <c r="Y53" i="3"/>
  <c r="V53" i="3"/>
  <c r="S53" i="3"/>
  <c r="P53" i="3"/>
  <c r="J53" i="3"/>
  <c r="G53" i="3"/>
  <c r="D53" i="3"/>
  <c r="BK52" i="3"/>
  <c r="BJ52" i="3"/>
  <c r="BI52" i="3"/>
  <c r="BF52" i="3"/>
  <c r="AZ52" i="3"/>
  <c r="AW52" i="3"/>
  <c r="AQ52" i="3"/>
  <c r="AN52" i="3"/>
  <c r="AK52" i="3"/>
  <c r="AE52" i="3"/>
  <c r="AB52" i="3"/>
  <c r="Y52" i="3"/>
  <c r="V52" i="3"/>
  <c r="S52" i="3"/>
  <c r="P52" i="3"/>
  <c r="J52" i="3"/>
  <c r="G52" i="3"/>
  <c r="D52" i="3"/>
  <c r="BK51" i="3"/>
  <c r="BJ51" i="3"/>
  <c r="BI51" i="3"/>
  <c r="BF51" i="3"/>
  <c r="AZ51" i="3"/>
  <c r="AW51" i="3"/>
  <c r="AQ51" i="3"/>
  <c r="AN51" i="3"/>
  <c r="AK51" i="3"/>
  <c r="AE51" i="3"/>
  <c r="AB51" i="3"/>
  <c r="Y51" i="3"/>
  <c r="V51" i="3"/>
  <c r="S51" i="3"/>
  <c r="P51" i="3"/>
  <c r="J51" i="3"/>
  <c r="G51" i="3"/>
  <c r="D51" i="3"/>
  <c r="BK50" i="3"/>
  <c r="BJ50" i="3"/>
  <c r="BI50" i="3"/>
  <c r="BF50" i="3"/>
  <c r="AZ50" i="3"/>
  <c r="AW50" i="3"/>
  <c r="AQ50" i="3"/>
  <c r="AN50" i="3"/>
  <c r="AK50" i="3"/>
  <c r="AE50" i="3"/>
  <c r="AB50" i="3"/>
  <c r="AB58" i="3" s="1"/>
  <c r="Y50" i="3"/>
  <c r="V50" i="3"/>
  <c r="S50" i="3"/>
  <c r="P50" i="3"/>
  <c r="J50" i="3"/>
  <c r="G50" i="3"/>
  <c r="D50" i="3"/>
  <c r="BK49" i="3"/>
  <c r="BJ49" i="3"/>
  <c r="BI49" i="3"/>
  <c r="BF49" i="3"/>
  <c r="AZ49" i="3"/>
  <c r="AW49" i="3"/>
  <c r="AQ49" i="3"/>
  <c r="AN49" i="3"/>
  <c r="AK49" i="3"/>
  <c r="AE49" i="3"/>
  <c r="AB49" i="3"/>
  <c r="Y49" i="3"/>
  <c r="V49" i="3"/>
  <c r="S49" i="3"/>
  <c r="P49" i="3"/>
  <c r="M49" i="3"/>
  <c r="J49" i="3"/>
  <c r="G49" i="3"/>
  <c r="D49" i="3"/>
  <c r="BK48" i="3"/>
  <c r="BJ48" i="3"/>
  <c r="BI48" i="3"/>
  <c r="BF48" i="3"/>
  <c r="AZ48" i="3"/>
  <c r="AW48" i="3"/>
  <c r="AQ48" i="3"/>
  <c r="AN48" i="3"/>
  <c r="AK48" i="3"/>
  <c r="AE48" i="3"/>
  <c r="AB48" i="3"/>
  <c r="Y48" i="3"/>
  <c r="V48" i="3"/>
  <c r="S48" i="3"/>
  <c r="P48" i="3"/>
  <c r="M48" i="3"/>
  <c r="J48" i="3"/>
  <c r="G48" i="3"/>
  <c r="D48" i="3"/>
  <c r="BK47" i="3"/>
  <c r="BJ47" i="3"/>
  <c r="BI47" i="3"/>
  <c r="BF47" i="3"/>
  <c r="AZ47" i="3"/>
  <c r="AW47" i="3"/>
  <c r="AT47" i="3"/>
  <c r="AQ47" i="3"/>
  <c r="AN47" i="3"/>
  <c r="AK47" i="3"/>
  <c r="AE47" i="3"/>
  <c r="AE58" i="3" s="1"/>
  <c r="AB47" i="3"/>
  <c r="Y47" i="3"/>
  <c r="V47" i="3"/>
  <c r="S47" i="3"/>
  <c r="P47" i="3"/>
  <c r="M47" i="3"/>
  <c r="J47" i="3"/>
  <c r="G47" i="3"/>
  <c r="D47" i="3"/>
  <c r="BK46" i="3"/>
  <c r="BJ46" i="3"/>
  <c r="BI46" i="3"/>
  <c r="BF46" i="3"/>
  <c r="AZ46" i="3"/>
  <c r="AW46" i="3"/>
  <c r="AT46" i="3"/>
  <c r="AQ46" i="3"/>
  <c r="AN46" i="3"/>
  <c r="AK46" i="3"/>
  <c r="AE46" i="3"/>
  <c r="AB46" i="3"/>
  <c r="Y46" i="3"/>
  <c r="V46" i="3"/>
  <c r="S46" i="3"/>
  <c r="P46" i="3"/>
  <c r="M46" i="3"/>
  <c r="J46" i="3"/>
  <c r="G46" i="3"/>
  <c r="D46" i="3"/>
  <c r="BK45" i="3"/>
  <c r="BJ45" i="3"/>
  <c r="BI45" i="3"/>
  <c r="BF45" i="3"/>
  <c r="AZ45" i="3"/>
  <c r="AW45" i="3"/>
  <c r="AT45" i="3"/>
  <c r="AQ45" i="3"/>
  <c r="AN45" i="3"/>
  <c r="AK45" i="3"/>
  <c r="AE45" i="3"/>
  <c r="AB45" i="3"/>
  <c r="Y45" i="3"/>
  <c r="V45" i="3"/>
  <c r="S45" i="3"/>
  <c r="P45" i="3"/>
  <c r="M45" i="3"/>
  <c r="J45" i="3"/>
  <c r="G45" i="3"/>
  <c r="D45" i="3"/>
  <c r="BK44" i="3"/>
  <c r="BJ44" i="3"/>
  <c r="BI44" i="3"/>
  <c r="BF44" i="3"/>
  <c r="AZ44" i="3"/>
  <c r="AW44" i="3"/>
  <c r="AT44" i="3"/>
  <c r="AQ44" i="3"/>
  <c r="AN44" i="3"/>
  <c r="AK44" i="3"/>
  <c r="AE44" i="3"/>
  <c r="AB44" i="3"/>
  <c r="Y44" i="3"/>
  <c r="V44" i="3"/>
  <c r="S44" i="3"/>
  <c r="P44" i="3"/>
  <c r="M44" i="3"/>
  <c r="J44" i="3"/>
  <c r="G44" i="3"/>
  <c r="D44" i="3"/>
  <c r="BK43" i="3"/>
  <c r="BJ43" i="3"/>
  <c r="BI43" i="3"/>
  <c r="BF43" i="3"/>
  <c r="AZ43" i="3"/>
  <c r="AW43" i="3"/>
  <c r="AT43" i="3"/>
  <c r="AQ43" i="3"/>
  <c r="AN43" i="3"/>
  <c r="AK43" i="3"/>
  <c r="AE43" i="3"/>
  <c r="AB43" i="3"/>
  <c r="Y43" i="3"/>
  <c r="V43" i="3"/>
  <c r="S43" i="3"/>
  <c r="P43" i="3"/>
  <c r="M43" i="3"/>
  <c r="J43" i="3"/>
  <c r="G43" i="3"/>
  <c r="D43" i="3"/>
  <c r="BK42" i="3"/>
  <c r="BJ42" i="3"/>
  <c r="BI42" i="3"/>
  <c r="BF42" i="3"/>
  <c r="AZ42" i="3"/>
  <c r="AW42" i="3"/>
  <c r="AT42" i="3"/>
  <c r="AQ42" i="3"/>
  <c r="AN42" i="3"/>
  <c r="AK42" i="3"/>
  <c r="AE42" i="3"/>
  <c r="AB42" i="3"/>
  <c r="Y42" i="3"/>
  <c r="V42" i="3"/>
  <c r="S42" i="3"/>
  <c r="P42" i="3"/>
  <c r="M42" i="3"/>
  <c r="J42" i="3"/>
  <c r="G42" i="3"/>
  <c r="D42" i="3"/>
  <c r="BK41" i="3"/>
  <c r="BJ41" i="3"/>
  <c r="BI41" i="3"/>
  <c r="BF41" i="3"/>
  <c r="AZ41" i="3"/>
  <c r="AW41" i="3"/>
  <c r="AT41" i="3"/>
  <c r="AQ41" i="3"/>
  <c r="AN41" i="3"/>
  <c r="AK41" i="3"/>
  <c r="AE41" i="3"/>
  <c r="AB41" i="3"/>
  <c r="Y41" i="3"/>
  <c r="V41" i="3"/>
  <c r="S41" i="3"/>
  <c r="P41" i="3"/>
  <c r="M41" i="3"/>
  <c r="J41" i="3"/>
  <c r="G41" i="3"/>
  <c r="D41" i="3"/>
  <c r="BK40" i="3"/>
  <c r="BJ40" i="3"/>
  <c r="BI40" i="3"/>
  <c r="BF40" i="3"/>
  <c r="AZ40" i="3"/>
  <c r="AW40" i="3"/>
  <c r="AT40" i="3"/>
  <c r="AQ40" i="3"/>
  <c r="AN40" i="3"/>
  <c r="AK40" i="3"/>
  <c r="AE40" i="3"/>
  <c r="AB40" i="3"/>
  <c r="Y40" i="3"/>
  <c r="V40" i="3"/>
  <c r="S40" i="3"/>
  <c r="P40" i="3"/>
  <c r="M40" i="3"/>
  <c r="G40" i="3"/>
  <c r="D40" i="3"/>
  <c r="BK39" i="3"/>
  <c r="BJ39" i="3"/>
  <c r="BI39" i="3"/>
  <c r="BF39" i="3"/>
  <c r="AZ39" i="3"/>
  <c r="AW39" i="3"/>
  <c r="AT39" i="3"/>
  <c r="AQ39" i="3"/>
  <c r="AN39" i="3"/>
  <c r="AK39" i="3"/>
  <c r="AE39" i="3"/>
  <c r="AB39" i="3"/>
  <c r="Y39" i="3"/>
  <c r="V39" i="3"/>
  <c r="S39" i="3"/>
  <c r="P39" i="3"/>
  <c r="M39" i="3"/>
  <c r="J39" i="3"/>
  <c r="G39" i="3"/>
  <c r="D39" i="3"/>
  <c r="BK38" i="3"/>
  <c r="BJ38" i="3"/>
  <c r="BI38" i="3"/>
  <c r="BF38" i="3"/>
  <c r="AZ38" i="3"/>
  <c r="AW38" i="3"/>
  <c r="AT38" i="3"/>
  <c r="AQ38" i="3"/>
  <c r="AN38" i="3"/>
  <c r="AK38" i="3"/>
  <c r="AE38" i="3"/>
  <c r="AB38" i="3"/>
  <c r="Y38" i="3"/>
  <c r="V38" i="3"/>
  <c r="S38" i="3"/>
  <c r="P38" i="3"/>
  <c r="M38" i="3"/>
  <c r="J38" i="3"/>
  <c r="G38" i="3"/>
  <c r="D38" i="3"/>
  <c r="BK37" i="3"/>
  <c r="BJ37" i="3"/>
  <c r="BI37" i="3"/>
  <c r="BF37" i="3"/>
  <c r="AZ37" i="3"/>
  <c r="AW37" i="3"/>
  <c r="AT37" i="3"/>
  <c r="AQ37" i="3"/>
  <c r="AN37" i="3"/>
  <c r="AK37" i="3"/>
  <c r="AE37" i="3"/>
  <c r="AB37" i="3"/>
  <c r="Y37" i="3"/>
  <c r="V37" i="3"/>
  <c r="S37" i="3"/>
  <c r="P37" i="3"/>
  <c r="M37" i="3"/>
  <c r="J37" i="3"/>
  <c r="G37" i="3"/>
  <c r="D37" i="3"/>
  <c r="BK36" i="3"/>
  <c r="BJ36" i="3"/>
  <c r="BI36" i="3"/>
  <c r="BF36" i="3"/>
  <c r="AZ36" i="3"/>
  <c r="AW36" i="3"/>
  <c r="AT36" i="3"/>
  <c r="AQ36" i="3"/>
  <c r="AN36" i="3"/>
  <c r="AK36" i="3"/>
  <c r="AE36" i="3"/>
  <c r="AB36" i="3"/>
  <c r="Y36" i="3"/>
  <c r="V36" i="3"/>
  <c r="S36" i="3"/>
  <c r="P36" i="3"/>
  <c r="M36" i="3"/>
  <c r="J36" i="3"/>
  <c r="G36" i="3"/>
  <c r="D36" i="3"/>
  <c r="BK35" i="3"/>
  <c r="BJ35" i="3"/>
  <c r="BI35" i="3"/>
  <c r="BF35" i="3"/>
  <c r="AZ35" i="3"/>
  <c r="AW35" i="3"/>
  <c r="AT35" i="3"/>
  <c r="AQ35" i="3"/>
  <c r="AN35" i="3"/>
  <c r="AK35" i="3"/>
  <c r="AE35" i="3"/>
  <c r="AB35" i="3"/>
  <c r="Y35" i="3"/>
  <c r="V35" i="3"/>
  <c r="S35" i="3"/>
  <c r="P35" i="3"/>
  <c r="M35" i="3"/>
  <c r="J35" i="3"/>
  <c r="G35" i="3"/>
  <c r="D35" i="3"/>
  <c r="BK34" i="3"/>
  <c r="BJ34" i="3"/>
  <c r="BI34" i="3"/>
  <c r="BF34" i="3"/>
  <c r="AZ34" i="3"/>
  <c r="AW34" i="3"/>
  <c r="AT34" i="3"/>
  <c r="AQ34" i="3"/>
  <c r="AN34" i="3"/>
  <c r="AK34" i="3"/>
  <c r="AE34" i="3"/>
  <c r="AB34" i="3"/>
  <c r="Y34" i="3"/>
  <c r="V34" i="3"/>
  <c r="S34" i="3"/>
  <c r="P34" i="3"/>
  <c r="M34" i="3"/>
  <c r="J34" i="3"/>
  <c r="G34" i="3"/>
  <c r="D34" i="3"/>
  <c r="BK33" i="3"/>
  <c r="BJ33" i="3"/>
  <c r="BI33" i="3"/>
  <c r="BF33" i="3"/>
  <c r="AZ33" i="3"/>
  <c r="AW33" i="3"/>
  <c r="AT33" i="3"/>
  <c r="AQ33" i="3"/>
  <c r="AN33" i="3"/>
  <c r="AK33" i="3"/>
  <c r="AE33" i="3"/>
  <c r="AB33" i="3"/>
  <c r="Y33" i="3"/>
  <c r="V33" i="3"/>
  <c r="S33" i="3"/>
  <c r="P33" i="3"/>
  <c r="M33" i="3"/>
  <c r="J33" i="3"/>
  <c r="G33" i="3"/>
  <c r="D33" i="3"/>
  <c r="BK32" i="3"/>
  <c r="BJ32" i="3"/>
  <c r="BI32" i="3"/>
  <c r="BF32" i="3"/>
  <c r="AZ32" i="3"/>
  <c r="AW32" i="3"/>
  <c r="AT32" i="3"/>
  <c r="AQ32" i="3"/>
  <c r="AN32" i="3"/>
  <c r="AK32" i="3"/>
  <c r="AE32" i="3"/>
  <c r="AB32" i="3"/>
  <c r="Y32" i="3"/>
  <c r="V32" i="3"/>
  <c r="S32" i="3"/>
  <c r="P32" i="3"/>
  <c r="M32" i="3"/>
  <c r="J32" i="3"/>
  <c r="G32" i="3"/>
  <c r="D32" i="3"/>
  <c r="BK31" i="3"/>
  <c r="BJ31" i="3"/>
  <c r="BI31" i="3"/>
  <c r="BF31" i="3"/>
  <c r="AZ31" i="3"/>
  <c r="AW31" i="3"/>
  <c r="AT31" i="3"/>
  <c r="AQ31" i="3"/>
  <c r="AN31" i="3"/>
  <c r="AK31" i="3"/>
  <c r="AE31" i="3"/>
  <c r="AB31" i="3"/>
  <c r="Y31" i="3"/>
  <c r="V31" i="3"/>
  <c r="S31" i="3"/>
  <c r="P31" i="3"/>
  <c r="M31" i="3"/>
  <c r="J31" i="3"/>
  <c r="G31" i="3"/>
  <c r="D31" i="3"/>
  <c r="BK30" i="3"/>
  <c r="BJ30" i="3"/>
  <c r="BI30" i="3"/>
  <c r="BF30" i="3"/>
  <c r="AZ30" i="3"/>
  <c r="AW30" i="3"/>
  <c r="AT30" i="3"/>
  <c r="AQ30" i="3"/>
  <c r="AN30" i="3"/>
  <c r="AK30" i="3"/>
  <c r="AE30" i="3"/>
  <c r="AB30" i="3"/>
  <c r="Y30" i="3"/>
  <c r="V30" i="3"/>
  <c r="S30" i="3"/>
  <c r="P30" i="3"/>
  <c r="M30" i="3"/>
  <c r="J30" i="3"/>
  <c r="G30" i="3"/>
  <c r="D30" i="3"/>
  <c r="BK29" i="3"/>
  <c r="BJ29" i="3"/>
  <c r="BI29" i="3"/>
  <c r="BF29" i="3"/>
  <c r="AZ29" i="3"/>
  <c r="AW29" i="3"/>
  <c r="AT29" i="3"/>
  <c r="AQ29" i="3"/>
  <c r="AN29" i="3"/>
  <c r="AK29" i="3"/>
  <c r="AE29" i="3"/>
  <c r="AB29" i="3"/>
  <c r="Y29" i="3"/>
  <c r="V29" i="3"/>
  <c r="S29" i="3"/>
  <c r="P29" i="3"/>
  <c r="M29" i="3"/>
  <c r="J29" i="3"/>
  <c r="G29" i="3"/>
  <c r="D29" i="3"/>
  <c r="BK28" i="3"/>
  <c r="BJ28" i="3"/>
  <c r="BI28" i="3"/>
  <c r="BF28" i="3"/>
  <c r="AZ28" i="3"/>
  <c r="AW28" i="3"/>
  <c r="AT28" i="3"/>
  <c r="AQ28" i="3"/>
  <c r="AN28" i="3"/>
  <c r="AK28" i="3"/>
  <c r="AH28" i="3"/>
  <c r="AE28" i="3"/>
  <c r="AB28" i="3"/>
  <c r="Y28" i="3"/>
  <c r="V28" i="3"/>
  <c r="S28" i="3"/>
  <c r="P28" i="3"/>
  <c r="M28" i="3"/>
  <c r="J28" i="3"/>
  <c r="G28" i="3"/>
  <c r="D28" i="3"/>
  <c r="BK27" i="3"/>
  <c r="BJ27" i="3"/>
  <c r="BI27" i="3"/>
  <c r="BF27" i="3"/>
  <c r="AZ27" i="3"/>
  <c r="AW27" i="3"/>
  <c r="AT27" i="3"/>
  <c r="AQ27" i="3"/>
  <c r="AN27" i="3"/>
  <c r="AK27" i="3"/>
  <c r="AH27" i="3"/>
  <c r="AE27" i="3"/>
  <c r="AB27" i="3"/>
  <c r="Y27" i="3"/>
  <c r="V27" i="3"/>
  <c r="S27" i="3"/>
  <c r="P27" i="3"/>
  <c r="M27" i="3"/>
  <c r="J27" i="3"/>
  <c r="G27" i="3"/>
  <c r="D27" i="3"/>
  <c r="BK26" i="3"/>
  <c r="BJ26" i="3"/>
  <c r="BI26" i="3"/>
  <c r="BF26" i="3"/>
  <c r="AZ26" i="3"/>
  <c r="AW26" i="3"/>
  <c r="AT26" i="3"/>
  <c r="AQ26" i="3"/>
  <c r="AN26" i="3"/>
  <c r="AK26" i="3"/>
  <c r="AH26" i="3"/>
  <c r="AE26" i="3"/>
  <c r="AB26" i="3"/>
  <c r="Y26" i="3"/>
  <c r="V26" i="3"/>
  <c r="S26" i="3"/>
  <c r="P26" i="3"/>
  <c r="M26" i="3"/>
  <c r="J26" i="3"/>
  <c r="G26" i="3"/>
  <c r="D26" i="3"/>
  <c r="BK25" i="3"/>
  <c r="BJ25" i="3"/>
  <c r="BI25" i="3"/>
  <c r="BF25" i="3"/>
  <c r="AZ25" i="3"/>
  <c r="AW25" i="3"/>
  <c r="AT25" i="3"/>
  <c r="AQ25" i="3"/>
  <c r="AN25" i="3"/>
  <c r="AK25" i="3"/>
  <c r="AH25" i="3"/>
  <c r="AE25" i="3"/>
  <c r="AB25" i="3"/>
  <c r="Y25" i="3"/>
  <c r="V25" i="3"/>
  <c r="S25" i="3"/>
  <c r="P25" i="3"/>
  <c r="M25" i="3"/>
  <c r="J25" i="3"/>
  <c r="G25" i="3"/>
  <c r="D25" i="3"/>
  <c r="BK24" i="3"/>
  <c r="BJ24" i="3"/>
  <c r="BI24" i="3"/>
  <c r="BF24" i="3"/>
  <c r="AZ24" i="3"/>
  <c r="AW24" i="3"/>
  <c r="AT24" i="3"/>
  <c r="AQ24" i="3"/>
  <c r="AN24" i="3"/>
  <c r="AK24" i="3"/>
  <c r="AH24" i="3"/>
  <c r="AE24" i="3"/>
  <c r="AB24" i="3"/>
  <c r="Y24" i="3"/>
  <c r="V24" i="3"/>
  <c r="S24" i="3"/>
  <c r="P24" i="3"/>
  <c r="M24" i="3"/>
  <c r="J24" i="3"/>
  <c r="G24" i="3"/>
  <c r="D24" i="3"/>
  <c r="BK23" i="3"/>
  <c r="BJ23" i="3"/>
  <c r="BI23" i="3"/>
  <c r="BF23" i="3"/>
  <c r="AZ23" i="3"/>
  <c r="AW23" i="3"/>
  <c r="AT23" i="3"/>
  <c r="AQ23" i="3"/>
  <c r="AN23" i="3"/>
  <c r="AK23" i="3"/>
  <c r="AH23" i="3"/>
  <c r="AE23" i="3"/>
  <c r="AB23" i="3"/>
  <c r="Y23" i="3"/>
  <c r="V23" i="3"/>
  <c r="S23" i="3"/>
  <c r="P23" i="3"/>
  <c r="M23" i="3"/>
  <c r="J23" i="3"/>
  <c r="G23" i="3"/>
  <c r="D23" i="3"/>
  <c r="BK22" i="3"/>
  <c r="BJ22" i="3"/>
  <c r="BI22" i="3"/>
  <c r="BF22" i="3"/>
  <c r="AZ22" i="3"/>
  <c r="AW22" i="3"/>
  <c r="AT22" i="3"/>
  <c r="AQ22" i="3"/>
  <c r="AN22" i="3"/>
  <c r="AK22" i="3"/>
  <c r="AH22" i="3"/>
  <c r="AE22" i="3"/>
  <c r="AB22" i="3"/>
  <c r="Y22" i="3"/>
  <c r="V22" i="3"/>
  <c r="S22" i="3"/>
  <c r="P22" i="3"/>
  <c r="M22" i="3"/>
  <c r="J22" i="3"/>
  <c r="G22" i="3"/>
  <c r="D22" i="3"/>
  <c r="BK21" i="3"/>
  <c r="BJ21" i="3"/>
  <c r="BI21" i="3"/>
  <c r="BF21" i="3"/>
  <c r="AZ21" i="3"/>
  <c r="AW21" i="3"/>
  <c r="AT21" i="3"/>
  <c r="AQ21" i="3"/>
  <c r="AN21" i="3"/>
  <c r="AK21" i="3"/>
  <c r="AH21" i="3"/>
  <c r="AE21" i="3"/>
  <c r="AB21" i="3"/>
  <c r="Y21" i="3"/>
  <c r="V21" i="3"/>
  <c r="V58" i="3" s="1"/>
  <c r="S21" i="3"/>
  <c r="P21" i="3"/>
  <c r="M21" i="3"/>
  <c r="J21" i="3"/>
  <c r="G21" i="3"/>
  <c r="D21" i="3"/>
  <c r="BK20" i="3"/>
  <c r="BJ20" i="3"/>
  <c r="BI20" i="3"/>
  <c r="BF20" i="3"/>
  <c r="AZ20" i="3"/>
  <c r="AW20" i="3"/>
  <c r="AT20" i="3"/>
  <c r="AQ20" i="3"/>
  <c r="AN20" i="3"/>
  <c r="AK20" i="3"/>
  <c r="AH20" i="3"/>
  <c r="AE20" i="3"/>
  <c r="AB20" i="3"/>
  <c r="Y20" i="3"/>
  <c r="V20" i="3"/>
  <c r="S20" i="3"/>
  <c r="P20" i="3"/>
  <c r="M20" i="3"/>
  <c r="J20" i="3"/>
  <c r="G20" i="3"/>
  <c r="D20" i="3"/>
  <c r="BK19" i="3"/>
  <c r="BJ19" i="3"/>
  <c r="BI19" i="3"/>
  <c r="BF19" i="3"/>
  <c r="AZ19" i="3"/>
  <c r="AW19" i="3"/>
  <c r="AT19" i="3"/>
  <c r="AQ19" i="3"/>
  <c r="AN19" i="3"/>
  <c r="AK19" i="3"/>
  <c r="AH19" i="3"/>
  <c r="AE19" i="3"/>
  <c r="AB19" i="3"/>
  <c r="Y19" i="3"/>
  <c r="V19" i="3"/>
  <c r="S19" i="3"/>
  <c r="P19" i="3"/>
  <c r="M19" i="3"/>
  <c r="J19" i="3"/>
  <c r="G19" i="3"/>
  <c r="D19" i="3"/>
  <c r="BK18" i="3"/>
  <c r="BJ18" i="3"/>
  <c r="BI18" i="3"/>
  <c r="BI58" i="3" s="1"/>
  <c r="BF18" i="3"/>
  <c r="AZ18" i="3"/>
  <c r="AW18" i="3"/>
  <c r="AT18" i="3"/>
  <c r="AQ18" i="3"/>
  <c r="AN18" i="3"/>
  <c r="AK18" i="3"/>
  <c r="AH18" i="3"/>
  <c r="AE18" i="3"/>
  <c r="AB18" i="3"/>
  <c r="Y18" i="3"/>
  <c r="V18" i="3"/>
  <c r="S18" i="3"/>
  <c r="P18" i="3"/>
  <c r="M18" i="3"/>
  <c r="J18" i="3"/>
  <c r="G18" i="3"/>
  <c r="D18" i="3"/>
  <c r="BK17" i="3"/>
  <c r="BJ17" i="3"/>
  <c r="BI17" i="3"/>
  <c r="BF17" i="3"/>
  <c r="AZ17" i="3"/>
  <c r="AW17" i="3"/>
  <c r="AT17" i="3"/>
  <c r="AN17" i="3"/>
  <c r="AK17" i="3"/>
  <c r="AH17" i="3"/>
  <c r="AE17" i="3"/>
  <c r="AB17" i="3"/>
  <c r="Y17" i="3"/>
  <c r="V17" i="3"/>
  <c r="S17" i="3"/>
  <c r="P17" i="3"/>
  <c r="M17" i="3"/>
  <c r="J17" i="3"/>
  <c r="G17" i="3"/>
  <c r="D17" i="3"/>
  <c r="BK16" i="3"/>
  <c r="BJ16" i="3"/>
  <c r="BI16" i="3"/>
  <c r="BF16" i="3"/>
  <c r="AZ16" i="3"/>
  <c r="AW16" i="3"/>
  <c r="AT16" i="3"/>
  <c r="AN16" i="3"/>
  <c r="AK16" i="3"/>
  <c r="AH16" i="3"/>
  <c r="AE16" i="3"/>
  <c r="AB16" i="3"/>
  <c r="Y16" i="3"/>
  <c r="V16" i="3"/>
  <c r="S16" i="3"/>
  <c r="P16" i="3"/>
  <c r="M16" i="3"/>
  <c r="J16" i="3"/>
  <c r="G16" i="3"/>
  <c r="D16" i="3"/>
  <c r="BK15" i="3"/>
  <c r="BJ15" i="3"/>
  <c r="BI15" i="3"/>
  <c r="BF15" i="3"/>
  <c r="AZ15" i="3"/>
  <c r="AW15" i="3"/>
  <c r="AT15" i="3"/>
  <c r="AN15" i="3"/>
  <c r="AK15" i="3"/>
  <c r="AH15" i="3"/>
  <c r="AE15" i="3"/>
  <c r="AB15" i="3"/>
  <c r="Y15" i="3"/>
  <c r="V15" i="3"/>
  <c r="S15" i="3"/>
  <c r="P15" i="3"/>
  <c r="M15" i="3"/>
  <c r="J15" i="3"/>
  <c r="G15" i="3"/>
  <c r="D15" i="3"/>
  <c r="BK14" i="3"/>
  <c r="BJ14" i="3"/>
  <c r="BI14" i="3"/>
  <c r="BF14" i="3"/>
  <c r="AZ14" i="3"/>
  <c r="AW14" i="3"/>
  <c r="AT14" i="3"/>
  <c r="AN14" i="3"/>
  <c r="AK14" i="3"/>
  <c r="AH14" i="3"/>
  <c r="AE14" i="3"/>
  <c r="AB14" i="3"/>
  <c r="Y14" i="3"/>
  <c r="V14" i="3"/>
  <c r="S14" i="3"/>
  <c r="P14" i="3"/>
  <c r="M14" i="3"/>
  <c r="J14" i="3"/>
  <c r="G14" i="3"/>
  <c r="D14" i="3"/>
  <c r="BK13" i="3"/>
  <c r="BJ13" i="3"/>
  <c r="BI13" i="3"/>
  <c r="BF13" i="3"/>
  <c r="AZ13" i="3"/>
  <c r="AW13" i="3"/>
  <c r="AT13" i="3"/>
  <c r="AN13" i="3"/>
  <c r="AK13" i="3"/>
  <c r="AH13" i="3"/>
  <c r="AE13" i="3"/>
  <c r="AB13" i="3"/>
  <c r="Y13" i="3"/>
  <c r="V13" i="3"/>
  <c r="S13" i="3"/>
  <c r="P13" i="3"/>
  <c r="M13" i="3"/>
  <c r="J13" i="3"/>
  <c r="G13" i="3"/>
  <c r="D13" i="3"/>
  <c r="BK12" i="3"/>
  <c r="BJ12" i="3"/>
  <c r="BI12" i="3"/>
  <c r="BF12" i="3"/>
  <c r="AZ12" i="3"/>
  <c r="AW12" i="3"/>
  <c r="AT12" i="3"/>
  <c r="AN12" i="3"/>
  <c r="AK12" i="3"/>
  <c r="AH12" i="3"/>
  <c r="AE12" i="3"/>
  <c r="AB12" i="3"/>
  <c r="Y12" i="3"/>
  <c r="V12" i="3"/>
  <c r="S12" i="3"/>
  <c r="P12" i="3"/>
  <c r="M12" i="3"/>
  <c r="J12" i="3"/>
  <c r="G12" i="3"/>
  <c r="D12" i="3"/>
  <c r="BL12" i="3" s="1"/>
  <c r="BK11" i="3"/>
  <c r="BJ11" i="3"/>
  <c r="BI11" i="3"/>
  <c r="BF11" i="3"/>
  <c r="AZ11" i="3"/>
  <c r="AW11" i="3"/>
  <c r="AT11" i="3"/>
  <c r="AN11" i="3"/>
  <c r="AK11" i="3"/>
  <c r="AH11" i="3"/>
  <c r="AE11" i="3"/>
  <c r="AB11" i="3"/>
  <c r="Y11" i="3"/>
  <c r="V11" i="3"/>
  <c r="S11" i="3"/>
  <c r="P11" i="3"/>
  <c r="M11" i="3"/>
  <c r="J11" i="3"/>
  <c r="G11" i="3"/>
  <c r="D11" i="3"/>
  <c r="BK10" i="3"/>
  <c r="BJ10" i="3"/>
  <c r="BI10" i="3"/>
  <c r="BF10" i="3"/>
  <c r="AZ10" i="3"/>
  <c r="AW10" i="3"/>
  <c r="AT10" i="3"/>
  <c r="AN10" i="3"/>
  <c r="AK10" i="3"/>
  <c r="AH10" i="3"/>
  <c r="AE10" i="3"/>
  <c r="AB10" i="3"/>
  <c r="Y10" i="3"/>
  <c r="V10" i="3"/>
  <c r="S10" i="3"/>
  <c r="P10" i="3"/>
  <c r="M10" i="3"/>
  <c r="J10" i="3"/>
  <c r="G10" i="3"/>
  <c r="D10" i="3"/>
  <c r="BK9" i="3"/>
  <c r="BJ9" i="3"/>
  <c r="BI9" i="3"/>
  <c r="BF9" i="3"/>
  <c r="AZ9" i="3"/>
  <c r="AW9" i="3"/>
  <c r="AT9" i="3"/>
  <c r="AN9" i="3"/>
  <c r="AK9" i="3"/>
  <c r="AH9" i="3"/>
  <c r="AE9" i="3"/>
  <c r="AB9" i="3"/>
  <c r="Y9" i="3"/>
  <c r="V9" i="3"/>
  <c r="S9" i="3"/>
  <c r="P9" i="3"/>
  <c r="M9" i="3"/>
  <c r="J9" i="3"/>
  <c r="G9" i="3"/>
  <c r="D9" i="3"/>
  <c r="BK8" i="3"/>
  <c r="BJ8" i="3"/>
  <c r="BI8" i="3"/>
  <c r="BF8" i="3"/>
  <c r="AZ8" i="3"/>
  <c r="AZ58" i="3" s="1"/>
  <c r="AW8" i="3"/>
  <c r="AT8" i="3"/>
  <c r="AN8" i="3"/>
  <c r="AK8" i="3"/>
  <c r="AH8" i="3"/>
  <c r="AE8" i="3"/>
  <c r="AB8" i="3"/>
  <c r="Y8" i="3"/>
  <c r="V8" i="3"/>
  <c r="S8" i="3"/>
  <c r="P8" i="3"/>
  <c r="M8" i="3"/>
  <c r="J8" i="3"/>
  <c r="G8" i="3"/>
  <c r="D8" i="3"/>
  <c r="BL8" i="3" s="1"/>
  <c r="BK7" i="3"/>
  <c r="BJ7" i="3"/>
  <c r="BI7" i="3"/>
  <c r="BF7" i="3"/>
  <c r="AZ7" i="3"/>
  <c r="AW7" i="3"/>
  <c r="AT7" i="3"/>
  <c r="AN7" i="3"/>
  <c r="AK7" i="3"/>
  <c r="AH7" i="3"/>
  <c r="AE7" i="3"/>
  <c r="AB7" i="3"/>
  <c r="Y7" i="3"/>
  <c r="V7" i="3"/>
  <c r="S7" i="3"/>
  <c r="P7" i="3"/>
  <c r="M7" i="3"/>
  <c r="J7" i="3"/>
  <c r="G7" i="3"/>
  <c r="D7" i="3"/>
  <c r="BK6" i="3"/>
  <c r="BJ6" i="3"/>
  <c r="BI6" i="3"/>
  <c r="BF6" i="3"/>
  <c r="AZ6" i="3"/>
  <c r="AW6" i="3"/>
  <c r="AT6" i="3"/>
  <c r="AN6" i="3"/>
  <c r="AK6" i="3"/>
  <c r="AH6" i="3"/>
  <c r="AE6" i="3"/>
  <c r="AB6" i="3"/>
  <c r="Y6" i="3"/>
  <c r="V6" i="3"/>
  <c r="S6" i="3"/>
  <c r="P6" i="3"/>
  <c r="M6" i="3"/>
  <c r="J6" i="3"/>
  <c r="G6" i="3"/>
  <c r="D6" i="3"/>
  <c r="AG60" i="2"/>
  <c r="AF60" i="2"/>
  <c r="AE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D60" i="2"/>
  <c r="AJ48" i="2"/>
  <c r="AJ46" i="2"/>
  <c r="AJ44" i="2"/>
  <c r="AJ42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7" i="2"/>
  <c r="AJ6" i="2"/>
  <c r="AJ5" i="2"/>
  <c r="H60" i="1"/>
  <c r="AK58" i="1"/>
  <c r="AK60" i="1" s="1"/>
  <c r="AJ58" i="1"/>
  <c r="AD58" i="1"/>
  <c r="AD60" i="1" s="1"/>
  <c r="AC58" i="1"/>
  <c r="AC60" i="1" s="1"/>
  <c r="AA60" i="1"/>
  <c r="Z58" i="1"/>
  <c r="Z60" i="1" s="1"/>
  <c r="X58" i="1"/>
  <c r="X60" i="1" s="1"/>
  <c r="W58" i="1"/>
  <c r="W60" i="1" s="1"/>
  <c r="U58" i="1"/>
  <c r="U60" i="1" s="1"/>
  <c r="T58" i="1"/>
  <c r="T60" i="1" s="1"/>
  <c r="R58" i="1"/>
  <c r="R60" i="1" s="1"/>
  <c r="Q60" i="1"/>
  <c r="O58" i="1"/>
  <c r="O60" i="1" s="1"/>
  <c r="N58" i="1"/>
  <c r="N60" i="1" s="1"/>
  <c r="L58" i="1"/>
  <c r="L60" i="1" s="1"/>
  <c r="K58" i="1"/>
  <c r="K60" i="1" s="1"/>
  <c r="I58" i="1"/>
  <c r="I60" i="1" s="1"/>
  <c r="F58" i="1"/>
  <c r="F60" i="1" s="1"/>
  <c r="E58" i="1"/>
  <c r="E60" i="1" s="1"/>
  <c r="C60" i="1"/>
  <c r="B60" i="1"/>
  <c r="AG57" i="1"/>
  <c r="AF57" i="1"/>
  <c r="AE57" i="1"/>
  <c r="AB57" i="1"/>
  <c r="Y57" i="1"/>
  <c r="V57" i="1"/>
  <c r="S57" i="1"/>
  <c r="P57" i="1"/>
  <c r="M57" i="1"/>
  <c r="G57" i="1"/>
  <c r="D57" i="1"/>
  <c r="AG56" i="1"/>
  <c r="AF56" i="1"/>
  <c r="AE56" i="1"/>
  <c r="AB56" i="1"/>
  <c r="Y56" i="1"/>
  <c r="S56" i="1"/>
  <c r="P56" i="1"/>
  <c r="M56" i="1"/>
  <c r="J56" i="1"/>
  <c r="G56" i="1"/>
  <c r="D56" i="1"/>
  <c r="AG55" i="1"/>
  <c r="AF55" i="1"/>
  <c r="AE55" i="1"/>
  <c r="AB55" i="1"/>
  <c r="Y55" i="1"/>
  <c r="V55" i="1"/>
  <c r="S55" i="1"/>
  <c r="P55" i="1"/>
  <c r="M55" i="1"/>
  <c r="J55" i="1"/>
  <c r="G55" i="1"/>
  <c r="D55" i="1"/>
  <c r="AG54" i="1"/>
  <c r="AF54" i="1"/>
  <c r="AE54" i="1"/>
  <c r="AB54" i="1"/>
  <c r="Y54" i="1"/>
  <c r="V54" i="1"/>
  <c r="S54" i="1"/>
  <c r="P54" i="1"/>
  <c r="M54" i="1"/>
  <c r="J54" i="1"/>
  <c r="G54" i="1"/>
  <c r="D54" i="1"/>
  <c r="AG53" i="1"/>
  <c r="AF53" i="1"/>
  <c r="AE53" i="1"/>
  <c r="AB53" i="1"/>
  <c r="Y53" i="1"/>
  <c r="V53" i="1"/>
  <c r="S53" i="1"/>
  <c r="P53" i="1"/>
  <c r="M53" i="1"/>
  <c r="J53" i="1"/>
  <c r="G53" i="1"/>
  <c r="D53" i="1"/>
  <c r="AG52" i="1"/>
  <c r="AF52" i="1"/>
  <c r="AE52" i="1"/>
  <c r="Y52" i="1"/>
  <c r="S52" i="1"/>
  <c r="P52" i="1"/>
  <c r="M52" i="1"/>
  <c r="G52" i="1"/>
  <c r="D52" i="1"/>
  <c r="AG51" i="1"/>
  <c r="AF51" i="1"/>
  <c r="AE51" i="1"/>
  <c r="Y51" i="1"/>
  <c r="V51" i="1"/>
  <c r="S51" i="1"/>
  <c r="P51" i="1"/>
  <c r="M51" i="1"/>
  <c r="G51" i="1"/>
  <c r="D51" i="1"/>
  <c r="AG50" i="1"/>
  <c r="AF50" i="1"/>
  <c r="AE50" i="1"/>
  <c r="Y50" i="1"/>
  <c r="V50" i="1"/>
  <c r="S50" i="1"/>
  <c r="P50" i="1"/>
  <c r="M50" i="1"/>
  <c r="G50" i="1"/>
  <c r="D50" i="1"/>
  <c r="AG49" i="1"/>
  <c r="AF49" i="1"/>
  <c r="AE49" i="1"/>
  <c r="Y49" i="1"/>
  <c r="V49" i="1"/>
  <c r="S49" i="1"/>
  <c r="P49" i="1"/>
  <c r="M49" i="1"/>
  <c r="G49" i="1"/>
  <c r="D49" i="1"/>
  <c r="AG48" i="1"/>
  <c r="AF48" i="1"/>
  <c r="AE48" i="1"/>
  <c r="Y48" i="1"/>
  <c r="V48" i="1"/>
  <c r="S48" i="1"/>
  <c r="P48" i="1"/>
  <c r="M48" i="1"/>
  <c r="G48" i="1"/>
  <c r="AG47" i="1"/>
  <c r="AF47" i="1"/>
  <c r="AE47" i="1"/>
  <c r="V47" i="1"/>
  <c r="S47" i="1"/>
  <c r="P47" i="1"/>
  <c r="M47" i="1"/>
  <c r="G47" i="1"/>
  <c r="AG46" i="1"/>
  <c r="AF46" i="1"/>
  <c r="AE46" i="1"/>
  <c r="Y46" i="1"/>
  <c r="V46" i="1"/>
  <c r="S46" i="1"/>
  <c r="P46" i="1"/>
  <c r="M46" i="1"/>
  <c r="G46" i="1"/>
  <c r="AG45" i="1"/>
  <c r="AF45" i="1"/>
  <c r="AE45" i="1"/>
  <c r="AB45" i="1"/>
  <c r="Y45" i="1"/>
  <c r="S45" i="1"/>
  <c r="P45" i="1"/>
  <c r="M45" i="1"/>
  <c r="G45" i="1"/>
  <c r="AG44" i="1"/>
  <c r="AF44" i="1"/>
  <c r="AE44" i="1"/>
  <c r="AB44" i="1"/>
  <c r="Y44" i="1"/>
  <c r="V44" i="1"/>
  <c r="S44" i="1"/>
  <c r="P44" i="1"/>
  <c r="M44" i="1"/>
  <c r="G44" i="1"/>
  <c r="D44" i="1"/>
  <c r="AG43" i="1"/>
  <c r="AF43" i="1"/>
  <c r="AE43" i="1"/>
  <c r="AB43" i="1"/>
  <c r="Y43" i="1"/>
  <c r="V43" i="1"/>
  <c r="S43" i="1"/>
  <c r="P43" i="1"/>
  <c r="M43" i="1"/>
  <c r="G43" i="1"/>
  <c r="D43" i="1"/>
  <c r="AG42" i="1"/>
  <c r="AF42" i="1"/>
  <c r="AE42" i="1"/>
  <c r="AB42" i="1"/>
  <c r="Y42" i="1"/>
  <c r="V42" i="1"/>
  <c r="S42" i="1"/>
  <c r="P42" i="1"/>
  <c r="M42" i="1"/>
  <c r="G42" i="1"/>
  <c r="D42" i="1"/>
  <c r="AG41" i="1"/>
  <c r="AF41" i="1"/>
  <c r="AE41" i="1"/>
  <c r="AB41" i="1"/>
  <c r="Y41" i="1"/>
  <c r="V41" i="1"/>
  <c r="S41" i="1"/>
  <c r="P41" i="1"/>
  <c r="M41" i="1"/>
  <c r="G41" i="1"/>
  <c r="D41" i="1"/>
  <c r="AG40" i="1"/>
  <c r="AF40" i="1"/>
  <c r="AE40" i="1"/>
  <c r="AB40" i="1"/>
  <c r="Y40" i="1"/>
  <c r="V40" i="1"/>
  <c r="S40" i="1"/>
  <c r="P40" i="1"/>
  <c r="M40" i="1"/>
  <c r="G40" i="1"/>
  <c r="D40" i="1"/>
  <c r="AG39" i="1"/>
  <c r="AF39" i="1"/>
  <c r="AE39" i="1"/>
  <c r="AB39" i="1"/>
  <c r="Y39" i="1"/>
  <c r="V39" i="1"/>
  <c r="S39" i="1"/>
  <c r="P39" i="1"/>
  <c r="M39" i="1"/>
  <c r="G39" i="1"/>
  <c r="D39" i="1"/>
  <c r="AG38" i="1"/>
  <c r="AF38" i="1"/>
  <c r="AE38" i="1"/>
  <c r="AB38" i="1"/>
  <c r="Y38" i="1"/>
  <c r="V38" i="1"/>
  <c r="S38" i="1"/>
  <c r="P38" i="1"/>
  <c r="M38" i="1"/>
  <c r="G38" i="1"/>
  <c r="D38" i="1"/>
  <c r="AG37" i="1"/>
  <c r="AF37" i="1"/>
  <c r="AE37" i="1"/>
  <c r="AB37" i="1"/>
  <c r="Y37" i="1"/>
  <c r="V37" i="1"/>
  <c r="S37" i="1"/>
  <c r="P37" i="1"/>
  <c r="M37" i="1"/>
  <c r="G37" i="1"/>
  <c r="D37" i="1"/>
  <c r="AG36" i="1"/>
  <c r="AF36" i="1"/>
  <c r="AE36" i="1"/>
  <c r="AB36" i="1"/>
  <c r="Y36" i="1"/>
  <c r="V36" i="1"/>
  <c r="S36" i="1"/>
  <c r="P36" i="1"/>
  <c r="M36" i="1"/>
  <c r="G36" i="1"/>
  <c r="D36" i="1"/>
  <c r="AG35" i="1"/>
  <c r="AF35" i="1"/>
  <c r="AE35" i="1"/>
  <c r="AB35" i="1"/>
  <c r="V35" i="1"/>
  <c r="P35" i="1"/>
  <c r="M35" i="1"/>
  <c r="G35" i="1"/>
  <c r="D35" i="1"/>
  <c r="AG34" i="1"/>
  <c r="AF34" i="1"/>
  <c r="AE34" i="1"/>
  <c r="AB34" i="1"/>
  <c r="Y34" i="1"/>
  <c r="V34" i="1"/>
  <c r="S34" i="1"/>
  <c r="P34" i="1"/>
  <c r="M34" i="1"/>
  <c r="G34" i="1"/>
  <c r="D34" i="1"/>
  <c r="AG33" i="1"/>
  <c r="AF33" i="1"/>
  <c r="AE33" i="1"/>
  <c r="AB33" i="1"/>
  <c r="Y33" i="1"/>
  <c r="V33" i="1"/>
  <c r="P33" i="1"/>
  <c r="M33" i="1"/>
  <c r="G33" i="1"/>
  <c r="D33" i="1"/>
  <c r="AG32" i="1"/>
  <c r="AF32" i="1"/>
  <c r="AE32" i="1"/>
  <c r="AB32" i="1"/>
  <c r="Y32" i="1"/>
  <c r="V32" i="1"/>
  <c r="S32" i="1"/>
  <c r="P32" i="1"/>
  <c r="M32" i="1"/>
  <c r="G32" i="1"/>
  <c r="D32" i="1"/>
  <c r="AG31" i="1"/>
  <c r="AF31" i="1"/>
  <c r="AE31" i="1"/>
  <c r="AB31" i="1"/>
  <c r="Y31" i="1"/>
  <c r="V31" i="1"/>
  <c r="P31" i="1"/>
  <c r="M31" i="1"/>
  <c r="G31" i="1"/>
  <c r="D31" i="1"/>
  <c r="AG30" i="1"/>
  <c r="AF30" i="1"/>
  <c r="AE30" i="1"/>
  <c r="AB30" i="1"/>
  <c r="Y30" i="1"/>
  <c r="V30" i="1"/>
  <c r="P30" i="1"/>
  <c r="M30" i="1"/>
  <c r="G30" i="1"/>
  <c r="D30" i="1"/>
  <c r="AG29" i="1"/>
  <c r="AF29" i="1"/>
  <c r="AE29" i="1"/>
  <c r="AB29" i="1"/>
  <c r="Y29" i="1"/>
  <c r="V29" i="1"/>
  <c r="S29" i="1"/>
  <c r="P29" i="1"/>
  <c r="M29" i="1"/>
  <c r="G29" i="1"/>
  <c r="D29" i="1"/>
  <c r="AG28" i="1"/>
  <c r="AF28" i="1"/>
  <c r="AE28" i="1"/>
  <c r="AB28" i="1"/>
  <c r="Y28" i="1"/>
  <c r="V28" i="1"/>
  <c r="S28" i="1"/>
  <c r="P28" i="1"/>
  <c r="M28" i="1"/>
  <c r="G28" i="1"/>
  <c r="D28" i="1"/>
  <c r="AG27" i="1"/>
  <c r="AF27" i="1"/>
  <c r="AE27" i="1"/>
  <c r="AB27" i="1"/>
  <c r="Y27" i="1"/>
  <c r="V27" i="1"/>
  <c r="P27" i="1"/>
  <c r="M27" i="1"/>
  <c r="G27" i="1"/>
  <c r="D27" i="1"/>
  <c r="AG26" i="1"/>
  <c r="AF26" i="1"/>
  <c r="AE26" i="1"/>
  <c r="Y26" i="1"/>
  <c r="V26" i="1"/>
  <c r="P26" i="1"/>
  <c r="M26" i="1"/>
  <c r="D26" i="1"/>
  <c r="AG25" i="1"/>
  <c r="AF25" i="1"/>
  <c r="AE25" i="1"/>
  <c r="AB25" i="1"/>
  <c r="Y25" i="1"/>
  <c r="V25" i="1"/>
  <c r="P25" i="1"/>
  <c r="M25" i="1"/>
  <c r="D25" i="1"/>
  <c r="AG24" i="1"/>
  <c r="AF24" i="1"/>
  <c r="AE24" i="1"/>
  <c r="AB24" i="1"/>
  <c r="Y24" i="1"/>
  <c r="V24" i="1"/>
  <c r="S24" i="1"/>
  <c r="P24" i="1"/>
  <c r="M24" i="1"/>
  <c r="J24" i="1"/>
  <c r="D24" i="1"/>
  <c r="AG23" i="1"/>
  <c r="AF23" i="1"/>
  <c r="AE23" i="1"/>
  <c r="AB23" i="1"/>
  <c r="Y23" i="1"/>
  <c r="V23" i="1"/>
  <c r="S23" i="1"/>
  <c r="P23" i="1"/>
  <c r="M23" i="1"/>
  <c r="J23" i="1"/>
  <c r="D23" i="1"/>
  <c r="AG22" i="1"/>
  <c r="AF22" i="1"/>
  <c r="AE22" i="1"/>
  <c r="AB22" i="1"/>
  <c r="Y22" i="1"/>
  <c r="V22" i="1"/>
  <c r="S22" i="1"/>
  <c r="P22" i="1"/>
  <c r="M22" i="1"/>
  <c r="D22" i="1"/>
  <c r="AG21" i="1"/>
  <c r="AF21" i="1"/>
  <c r="AE21" i="1"/>
  <c r="AB21" i="1"/>
  <c r="Y21" i="1"/>
  <c r="V21" i="1"/>
  <c r="S21" i="1"/>
  <c r="P21" i="1"/>
  <c r="M21" i="1"/>
  <c r="D21" i="1"/>
  <c r="AG20" i="1"/>
  <c r="AF20" i="1"/>
  <c r="AE20" i="1"/>
  <c r="AB20" i="1"/>
  <c r="Y20" i="1"/>
  <c r="V20" i="1"/>
  <c r="S20" i="1"/>
  <c r="P20" i="1"/>
  <c r="M20" i="1"/>
  <c r="G20" i="1"/>
  <c r="D20" i="1"/>
  <c r="AG19" i="1"/>
  <c r="AF19" i="1"/>
  <c r="AE19" i="1"/>
  <c r="AB19" i="1"/>
  <c r="Y19" i="1"/>
  <c r="V19" i="1"/>
  <c r="S19" i="1"/>
  <c r="P19" i="1"/>
  <c r="M19" i="1"/>
  <c r="G19" i="1"/>
  <c r="AG18" i="1"/>
  <c r="AF18" i="1"/>
  <c r="AE18" i="1"/>
  <c r="AB18" i="1"/>
  <c r="Y18" i="1"/>
  <c r="V18" i="1"/>
  <c r="S18" i="1"/>
  <c r="P18" i="1"/>
  <c r="M18" i="1"/>
  <c r="G18" i="1"/>
  <c r="AG17" i="1"/>
  <c r="AF17" i="1"/>
  <c r="AE17" i="1"/>
  <c r="AB17" i="1"/>
  <c r="Y17" i="1"/>
  <c r="V17" i="1"/>
  <c r="S17" i="1"/>
  <c r="P17" i="1"/>
  <c r="M17" i="1"/>
  <c r="G17" i="1"/>
  <c r="AG16" i="1"/>
  <c r="AF16" i="1"/>
  <c r="AE16" i="1"/>
  <c r="AB16" i="1"/>
  <c r="Y16" i="1"/>
  <c r="V16" i="1"/>
  <c r="S16" i="1"/>
  <c r="P16" i="1"/>
  <c r="M16" i="1"/>
  <c r="G16" i="1"/>
  <c r="AG15" i="1"/>
  <c r="AF15" i="1"/>
  <c r="AE15" i="1"/>
  <c r="AB15" i="1"/>
  <c r="Y15" i="1"/>
  <c r="V15" i="1"/>
  <c r="S15" i="1"/>
  <c r="P15" i="1"/>
  <c r="M15" i="1"/>
  <c r="D15" i="1"/>
  <c r="AG14" i="1"/>
  <c r="AF14" i="1"/>
  <c r="AE14" i="1"/>
  <c r="AB14" i="1"/>
  <c r="Y14" i="1"/>
  <c r="V14" i="1"/>
  <c r="S14" i="1"/>
  <c r="P14" i="1"/>
  <c r="M14" i="1"/>
  <c r="D14" i="1"/>
  <c r="AG13" i="1"/>
  <c r="AF13" i="1"/>
  <c r="AE13" i="1"/>
  <c r="AB13" i="1"/>
  <c r="Y13" i="1"/>
  <c r="V13" i="1"/>
  <c r="S13" i="1"/>
  <c r="P13" i="1"/>
  <c r="M13" i="1"/>
  <c r="D13" i="1"/>
  <c r="AG12" i="1"/>
  <c r="AF12" i="1"/>
  <c r="AE12" i="1"/>
  <c r="AB12" i="1"/>
  <c r="Y12" i="1"/>
  <c r="S12" i="1"/>
  <c r="P12" i="1"/>
  <c r="M12" i="1"/>
  <c r="D12" i="1"/>
  <c r="AG11" i="1"/>
  <c r="AF11" i="1"/>
  <c r="AE11" i="1"/>
  <c r="AB11" i="1"/>
  <c r="Y11" i="1"/>
  <c r="V11" i="1"/>
  <c r="S11" i="1"/>
  <c r="P11" i="1"/>
  <c r="M11" i="1"/>
  <c r="D11" i="1"/>
  <c r="AG10" i="1"/>
  <c r="AF10" i="1"/>
  <c r="AE10" i="1"/>
  <c r="AB10" i="1"/>
  <c r="Y10" i="1"/>
  <c r="V10" i="1"/>
  <c r="S10" i="1"/>
  <c r="P10" i="1"/>
  <c r="M10" i="1"/>
  <c r="G10" i="1"/>
  <c r="D10" i="1"/>
  <c r="AG9" i="1"/>
  <c r="AF9" i="1"/>
  <c r="AE9" i="1"/>
  <c r="AB9" i="1"/>
  <c r="Y9" i="1"/>
  <c r="V9" i="1"/>
  <c r="S9" i="1"/>
  <c r="P9" i="1"/>
  <c r="M9" i="1"/>
  <c r="G9" i="1"/>
  <c r="AG8" i="1"/>
  <c r="AF8" i="1"/>
  <c r="AE8" i="1"/>
  <c r="AB8" i="1"/>
  <c r="Y8" i="1"/>
  <c r="V8" i="1"/>
  <c r="S8" i="1"/>
  <c r="P8" i="1"/>
  <c r="M8" i="1"/>
  <c r="J8" i="1"/>
  <c r="G8" i="1"/>
  <c r="D8" i="1"/>
  <c r="AG7" i="1"/>
  <c r="AF7" i="1"/>
  <c r="AE7" i="1"/>
  <c r="AB7" i="1"/>
  <c r="Y7" i="1"/>
  <c r="V7" i="1"/>
  <c r="S7" i="1"/>
  <c r="P7" i="1"/>
  <c r="M7" i="1"/>
  <c r="G7" i="1"/>
  <c r="D7" i="1"/>
  <c r="AG6" i="1"/>
  <c r="AF6" i="1"/>
  <c r="AE6" i="1"/>
  <c r="AB6" i="1"/>
  <c r="Y6" i="1"/>
  <c r="V6" i="1"/>
  <c r="S6" i="1"/>
  <c r="P6" i="1"/>
  <c r="M6" i="1"/>
  <c r="J6" i="1"/>
  <c r="G6" i="1"/>
  <c r="D6" i="1"/>
  <c r="BL57" i="3" l="1"/>
  <c r="BL31" i="3"/>
  <c r="BL32" i="3"/>
  <c r="BL33" i="3"/>
  <c r="BL34" i="3"/>
  <c r="BL35" i="3"/>
  <c r="BL36" i="3"/>
  <c r="BL37" i="3"/>
  <c r="BL38" i="3"/>
  <c r="BL39" i="3"/>
  <c r="AJ41" i="2"/>
  <c r="AJ43" i="2"/>
  <c r="AJ45" i="2"/>
  <c r="AJ47" i="2"/>
  <c r="AJ49" i="2"/>
  <c r="AJ50" i="2"/>
  <c r="AJ8" i="2"/>
  <c r="AJ51" i="2"/>
  <c r="AE58" i="1"/>
  <c r="AE60" i="1" s="1"/>
  <c r="P58" i="1"/>
  <c r="P60" i="1" s="1"/>
  <c r="J58" i="3"/>
  <c r="BL9" i="3"/>
  <c r="BL13" i="3"/>
  <c r="BL17" i="3"/>
  <c r="BL21" i="3"/>
  <c r="P58" i="3"/>
  <c r="AL58" i="1"/>
  <c r="AL60" i="1" s="1"/>
  <c r="AJ60" i="1"/>
  <c r="BF58" i="3"/>
  <c r="BL16" i="3"/>
  <c r="BL20" i="3"/>
  <c r="AN58" i="3"/>
  <c r="BL24" i="3"/>
  <c r="BL40" i="3"/>
  <c r="BL25" i="3"/>
  <c r="BL6" i="3"/>
  <c r="BL10" i="3"/>
  <c r="BL14" i="3"/>
  <c r="BL18" i="3"/>
  <c r="BL22" i="3"/>
  <c r="BL27" i="3"/>
  <c r="BL7" i="3"/>
  <c r="BL11" i="3"/>
  <c r="BL15" i="3"/>
  <c r="BL19" i="3"/>
  <c r="BL23" i="3"/>
  <c r="BL28" i="3"/>
  <c r="BL29" i="3"/>
  <c r="BL30" i="3"/>
  <c r="BL43" i="3"/>
  <c r="BL47" i="3"/>
  <c r="D58" i="3"/>
  <c r="AH6" i="1"/>
  <c r="AH7" i="1"/>
  <c r="AH8" i="1"/>
  <c r="AH57" i="1"/>
  <c r="AJ52" i="2"/>
  <c r="AJ54" i="2"/>
  <c r="AJ56" i="2"/>
  <c r="G58" i="1"/>
  <c r="G60" i="1" s="1"/>
  <c r="J58" i="1"/>
  <c r="J60" i="1" s="1"/>
  <c r="BL56" i="3"/>
  <c r="BC58" i="3"/>
  <c r="G58" i="3"/>
  <c r="BL41" i="3"/>
  <c r="BL53" i="3"/>
  <c r="BL42" i="3"/>
  <c r="BL46" i="3"/>
  <c r="BL50" i="3"/>
  <c r="D58" i="1"/>
  <c r="D60" i="1" s="1"/>
  <c r="AQ58" i="3"/>
  <c r="BL45" i="3"/>
  <c r="BL49" i="3"/>
  <c r="BL51" i="3"/>
  <c r="BL44" i="3"/>
  <c r="BL48" i="3"/>
  <c r="BL52" i="3"/>
  <c r="V58" i="1"/>
  <c r="V60" i="1" s="1"/>
  <c r="AH56" i="1"/>
  <c r="AH55" i="1"/>
  <c r="AJ53" i="2"/>
  <c r="AI60" i="2"/>
  <c r="AJ55" i="2"/>
  <c r="M58" i="1"/>
  <c r="M60" i="1" s="1"/>
  <c r="AH10" i="1"/>
  <c r="AH11" i="1"/>
  <c r="AH14" i="1"/>
  <c r="AH15" i="1"/>
  <c r="AH12" i="1"/>
  <c r="AH13" i="1"/>
  <c r="AH58" i="3"/>
  <c r="BL54" i="3"/>
  <c r="BL55" i="3"/>
  <c r="AB58" i="1"/>
  <c r="AB60" i="1" s="1"/>
  <c r="S58" i="3"/>
  <c r="AH32" i="1"/>
  <c r="AH52" i="1"/>
  <c r="AH53" i="1"/>
  <c r="AH36" i="1"/>
  <c r="AH42" i="1"/>
  <c r="AH43" i="1"/>
  <c r="AH44" i="1"/>
  <c r="AH48" i="1"/>
  <c r="AH9" i="1"/>
  <c r="AK58" i="3"/>
  <c r="AH33" i="1"/>
  <c r="AH37" i="1"/>
  <c r="AH40" i="1"/>
  <c r="AH45" i="1"/>
  <c r="AH27" i="1"/>
  <c r="AH29" i="1"/>
  <c r="AH30" i="1"/>
  <c r="AH31" i="1"/>
  <c r="AH49" i="1"/>
  <c r="AH54" i="1"/>
  <c r="AH26" i="1"/>
  <c r="AH41" i="1"/>
  <c r="AH46" i="1"/>
  <c r="AH47" i="1"/>
  <c r="AH34" i="1"/>
  <c r="AH35" i="1"/>
  <c r="AH50" i="1"/>
  <c r="AH51" i="1"/>
  <c r="AH16" i="1"/>
  <c r="AH17" i="1"/>
  <c r="AH19" i="1"/>
  <c r="AH20" i="1"/>
  <c r="AH38" i="1"/>
  <c r="AH39" i="1"/>
  <c r="AH24" i="1"/>
  <c r="AW58" i="3"/>
  <c r="BJ58" i="3"/>
  <c r="AT58" i="3"/>
  <c r="BK58" i="3"/>
  <c r="Y58" i="1"/>
  <c r="Y60" i="1" s="1"/>
  <c r="AH18" i="1"/>
  <c r="AH28" i="1"/>
  <c r="S58" i="1"/>
  <c r="S60" i="1" s="1"/>
  <c r="AH22" i="1"/>
  <c r="AH23" i="1"/>
  <c r="BL26" i="3"/>
  <c r="AH21" i="1"/>
  <c r="M58" i="3"/>
  <c r="AH25" i="1"/>
  <c r="AF58" i="1"/>
  <c r="AF60" i="1" s="1"/>
  <c r="AH60" i="2"/>
  <c r="AG58" i="1"/>
  <c r="AG60" i="1" s="1"/>
  <c r="AJ58" i="2" l="1"/>
  <c r="AJ60" i="2" s="1"/>
  <c r="BL58" i="3"/>
  <c r="AH58" i="1"/>
  <c r="AH60" i="1" s="1"/>
</calcChain>
</file>

<file path=xl/sharedStrings.xml><?xml version="1.0" encoding="utf-8"?>
<sst xmlns="http://schemas.openxmlformats.org/spreadsheetml/2006/main" count="218" uniqueCount="72">
  <si>
    <t>Israel</t>
  </si>
  <si>
    <t>Spain</t>
  </si>
  <si>
    <t>Mexico</t>
  </si>
  <si>
    <t>Kenya</t>
  </si>
  <si>
    <t>Argentina</t>
  </si>
  <si>
    <t>Peru</t>
  </si>
  <si>
    <t>Chile</t>
  </si>
  <si>
    <t>South Africa</t>
  </si>
  <si>
    <t>Total</t>
  </si>
  <si>
    <t>WEEK</t>
  </si>
  <si>
    <t>G/Sk</t>
  </si>
  <si>
    <t>Hass</t>
  </si>
  <si>
    <t>SA PACK</t>
  </si>
  <si>
    <t>SA SHIP</t>
  </si>
  <si>
    <t>On Market</t>
  </si>
  <si>
    <t xml:space="preserve"> </t>
  </si>
  <si>
    <t xml:space="preserve">Tons </t>
  </si>
  <si>
    <t>Spain  Assumed : Shipping week 1 on market week 2</t>
  </si>
  <si>
    <t>Kenya Assumed : Shipping week1 on market week 4</t>
  </si>
  <si>
    <t>Week on</t>
  </si>
  <si>
    <t>market</t>
  </si>
  <si>
    <t>Israel Estimate</t>
  </si>
  <si>
    <t>Israel actual</t>
  </si>
  <si>
    <t>Spain Estimate</t>
  </si>
  <si>
    <t>Spain Actual</t>
  </si>
  <si>
    <t>Mexico Estimate</t>
  </si>
  <si>
    <t>Mexico Actual</t>
  </si>
  <si>
    <t>Kenya Estimate</t>
  </si>
  <si>
    <t>Kenya Actual</t>
  </si>
  <si>
    <t>Argentina Estimate</t>
  </si>
  <si>
    <t>Argentina Actual</t>
  </si>
  <si>
    <t>Peru Estimate</t>
  </si>
  <si>
    <t>Peru Actual</t>
  </si>
  <si>
    <t>Chile Estimate</t>
  </si>
  <si>
    <t>Chile Actual</t>
  </si>
  <si>
    <t>South Africa Estimate</t>
  </si>
  <si>
    <t>South Africa Actual</t>
  </si>
  <si>
    <t>Mexico assumed: Shipping week 1 on market week 5</t>
  </si>
  <si>
    <t>Israel Assumed : Shipping week 1 on market week 2</t>
  </si>
  <si>
    <t>Chile assumed: Shipping week 1 on the market week 5</t>
  </si>
  <si>
    <t>Total Estimate</t>
  </si>
  <si>
    <t>Brazil</t>
  </si>
  <si>
    <t>Brazil Estimate</t>
  </si>
  <si>
    <t>Brazil Actual</t>
  </si>
  <si>
    <t>Data highlighted in colour has been updated from weekly reports from participants</t>
  </si>
  <si>
    <t>South Africa Assumed : Shipping week 1 on market week 4</t>
  </si>
  <si>
    <t>Brazil assumed: Shipping week 1 on the market week 4</t>
  </si>
  <si>
    <t>Colombia</t>
  </si>
  <si>
    <t>Colombia Est</t>
  </si>
  <si>
    <t>Colombia Act</t>
  </si>
  <si>
    <t>Colombia assumed: Shipping week 1, on the market week 5</t>
  </si>
  <si>
    <t xml:space="preserve">2. Spain: </t>
  </si>
  <si>
    <t xml:space="preserve">3.Mexico: </t>
  </si>
  <si>
    <t>Argentina assumed: Shipping week 1, on the market week 4</t>
  </si>
  <si>
    <t>2020</t>
  </si>
  <si>
    <t>Peru assumed: Shipping week 1 on the market week 4</t>
  </si>
  <si>
    <t>2019</t>
  </si>
  <si>
    <t>SUPPLY 2020 ('000 4 kg cartons) Updated 3/2/2021</t>
  </si>
  <si>
    <t>10. Argentina: Assuming similar volumes to 2020</t>
  </si>
  <si>
    <t>7. Brazil: 1 million 4 kg cartons, similar flow pattern to 2021.</t>
  </si>
  <si>
    <t>Assume 2020/21: 57,000 t. 2021/2022 season: Assume 15% increase compared to previous season.</t>
  </si>
  <si>
    <t>Assuming similar volume and flow pattern to 2020.</t>
  </si>
  <si>
    <t>1. Israel: 2020/21: Official figures provided by Israeli Avocado Growers' Association. 2021/2020 season: Assume 15% increase on previous season.</t>
  </si>
  <si>
    <t>5. Chile: 2020/2021 estimate assuming  same as previous season. 2021/2022 crop: Assume same volume as previous season.</t>
  </si>
  <si>
    <r>
      <t>8. Kenya:</t>
    </r>
    <r>
      <rPr>
        <sz val="8"/>
        <color rgb="FF00B0F0"/>
        <rFont val="Arial"/>
        <family val="2"/>
      </rPr>
      <t xml:space="preserve"> </t>
    </r>
    <r>
      <rPr>
        <sz val="8"/>
        <color indexed="48"/>
        <rFont val="Arial"/>
        <family val="2"/>
      </rPr>
      <t>Assuming export crop to EU &amp; UK of 8 million 4 kg cartons</t>
    </r>
  </si>
  <si>
    <t>Notes on 2021 Forecasts</t>
  </si>
  <si>
    <t>4. Colombia: Official estimate from CorpoHass, Colombia: 91,000 t for 2021. Assume similar flow pattern to 2020.</t>
  </si>
  <si>
    <t>Metric Tons</t>
  </si>
  <si>
    <t>6. South Africa: Official figures provided by SAAGA.</t>
  </si>
  <si>
    <t>9. Peru:  Offical Hass projections provided by ProHass. Assume similar greenskin volumes to 2020.</t>
  </si>
  <si>
    <t>2021 Projected (in black) and actual supply (in colour) of avocados to the EU &amp; UK market ('000 4 kg cartons) [updated 13/4/2021]</t>
  </si>
  <si>
    <t>Comparison of estimates and actual shipments to EU &amp; UK in 2021 (Updated 13/4/2021)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</si>
</sst>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_-;\-* #,##0_-;_-* &quot;-&quot;_-;_-@_-"/>
    <numFmt numFmtId="165" formatCode="_(* #,##0.00_);_(* \(#,##0.00\);_(* &quot;-&quot;??_);_(@_)"/>
    <numFmt numFmtId="166" formatCode="#,##0_ ;\-#,##0\ "/>
    <numFmt numFmtId="167" formatCode="0.000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4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11"/>
      <name val="Arial"/>
      <family val="2"/>
    </font>
    <font>
      <sz val="8"/>
      <color theme="1"/>
      <name val="Arial"/>
      <family val="2"/>
    </font>
    <font>
      <sz val="8"/>
      <color rgb="FF7030A0"/>
      <name val="Arial"/>
      <family val="2"/>
    </font>
    <font>
      <sz val="10"/>
      <name val="Arial"/>
      <family val="2"/>
    </font>
    <font>
      <sz val="13"/>
      <name val="Arial"/>
      <family val="2"/>
    </font>
    <font>
      <b/>
      <sz val="8"/>
      <color rgb="FF7030A0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name val="Arial"/>
      <family val="2"/>
    </font>
    <font>
      <b/>
      <u/>
      <sz val="8"/>
      <color indexed="48"/>
      <name val="Arial"/>
      <family val="2"/>
    </font>
    <font>
      <sz val="8"/>
      <color rgb="FF00B0F0"/>
      <name val="Arial"/>
      <family val="2"/>
    </font>
    <font>
      <sz val="8"/>
      <color theme="3" tint="0.3999755851924192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0">
    <xf numFmtId="0" fontId="0" fillId="0" borderId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0" fontId="12" fillId="0" borderId="0"/>
    <xf numFmtId="0" fontId="19" fillId="0" borderId="0"/>
    <xf numFmtId="0" fontId="18" fillId="0" borderId="0"/>
    <xf numFmtId="0" fontId="23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30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0" applyFont="1" applyBorder="1"/>
    <xf numFmtId="1" fontId="3" fillId="0" borderId="0" xfId="0" applyNumberFormat="1" applyFont="1" applyBorder="1" applyAlignment="1">
      <alignment horizontal="right"/>
    </xf>
    <xf numFmtId="1" fontId="4" fillId="0" borderId="0" xfId="0" applyNumberFormat="1" applyFont="1" applyBorder="1"/>
    <xf numFmtId="0" fontId="4" fillId="0" borderId="0" xfId="0" applyFont="1" applyBorder="1"/>
    <xf numFmtId="0" fontId="9" fillId="0" borderId="0" xfId="0" applyFont="1" applyBorder="1"/>
    <xf numFmtId="0" fontId="5" fillId="0" borderId="0" xfId="0" applyFont="1" applyBorder="1"/>
    <xf numFmtId="0" fontId="0" fillId="0" borderId="0" xfId="0" applyBorder="1"/>
    <xf numFmtId="1" fontId="4" fillId="0" borderId="2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right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13" fillId="0" borderId="0" xfId="0" applyFont="1"/>
    <xf numFmtId="0" fontId="3" fillId="0" borderId="6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1" fontId="5" fillId="0" borderId="12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/>
    <xf numFmtId="1" fontId="5" fillId="2" borderId="12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10" xfId="0" applyNumberFormat="1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0" fillId="0" borderId="14" xfId="0" applyBorder="1"/>
    <xf numFmtId="1" fontId="4" fillId="0" borderId="1" xfId="0" applyNumberFormat="1" applyFont="1" applyBorder="1"/>
    <xf numFmtId="1" fontId="4" fillId="0" borderId="2" xfId="0" applyNumberFormat="1" applyFont="1" applyBorder="1"/>
    <xf numFmtId="1" fontId="4" fillId="2" borderId="1" xfId="0" applyNumberFormat="1" applyFont="1" applyFill="1" applyBorder="1"/>
    <xf numFmtId="1" fontId="4" fillId="2" borderId="2" xfId="0" applyNumberFormat="1" applyFont="1" applyFill="1" applyBorder="1"/>
    <xf numFmtId="0" fontId="0" fillId="0" borderId="0" xfId="0" applyFill="1"/>
    <xf numFmtId="1" fontId="0" fillId="0" borderId="0" xfId="0" applyNumberFormat="1"/>
    <xf numFmtId="0" fontId="0" fillId="0" borderId="0" xfId="0" applyFill="1" applyBorder="1"/>
    <xf numFmtId="0" fontId="4" fillId="0" borderId="0" xfId="0" applyFont="1" applyFill="1" applyBorder="1"/>
    <xf numFmtId="1" fontId="4" fillId="0" borderId="2" xfId="0" applyNumberFormat="1" applyFont="1" applyFill="1" applyBorder="1"/>
    <xf numFmtId="0" fontId="3" fillId="0" borderId="0" xfId="0" applyFont="1"/>
    <xf numFmtId="1" fontId="4" fillId="0" borderId="2" xfId="0" applyNumberFormat="1" applyFont="1" applyFill="1" applyBorder="1" applyAlignment="1"/>
    <xf numFmtId="1" fontId="0" fillId="0" borderId="0" xfId="0" applyNumberFormat="1" applyBorder="1"/>
    <xf numFmtId="0" fontId="4" fillId="0" borderId="6" xfId="0" applyFont="1" applyBorder="1" applyAlignment="1">
      <alignment horizontal="left"/>
    </xf>
    <xf numFmtId="1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right"/>
    </xf>
    <xf numFmtId="1" fontId="4" fillId="2" borderId="3" xfId="0" applyNumberFormat="1" applyFont="1" applyFill="1" applyBorder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/>
    <xf numFmtId="1" fontId="4" fillId="2" borderId="2" xfId="0" applyNumberFormat="1" applyFont="1" applyFill="1" applyBorder="1" applyAlignment="1"/>
    <xf numFmtId="1" fontId="3" fillId="0" borderId="15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1" fontId="4" fillId="0" borderId="18" xfId="0" applyNumberFormat="1" applyFont="1" applyBorder="1" applyAlignment="1">
      <alignment horizontal="right"/>
    </xf>
    <xf numFmtId="1" fontId="4" fillId="2" borderId="19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1" fontId="4" fillId="2" borderId="21" xfId="0" applyNumberFormat="1" applyFont="1" applyFill="1" applyBorder="1" applyAlignment="1">
      <alignment horizontal="right"/>
    </xf>
    <xf numFmtId="1" fontId="4" fillId="2" borderId="22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49" fontId="3" fillId="3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 wrapText="1"/>
    </xf>
    <xf numFmtId="1" fontId="4" fillId="0" borderId="2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3" fillId="2" borderId="16" xfId="0" applyNumberFormat="1" applyFont="1" applyFill="1" applyBorder="1" applyAlignment="1">
      <alignment horizontal="center"/>
    </xf>
    <xf numFmtId="1" fontId="0" fillId="0" borderId="2" xfId="0" applyNumberFormat="1" applyBorder="1"/>
    <xf numFmtId="1" fontId="15" fillId="0" borderId="0" xfId="0" applyNumberFormat="1" applyFont="1" applyBorder="1"/>
    <xf numFmtId="1" fontId="16" fillId="0" borderId="0" xfId="0" applyNumberFormat="1" applyFont="1" applyBorder="1"/>
    <xf numFmtId="1" fontId="3" fillId="0" borderId="17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right"/>
    </xf>
    <xf numFmtId="1" fontId="3" fillId="0" borderId="0" xfId="0" applyNumberFormat="1" applyFont="1" applyBorder="1"/>
    <xf numFmtId="1" fontId="4" fillId="0" borderId="0" xfId="0" applyNumberFormat="1" applyFont="1"/>
    <xf numFmtId="1" fontId="4" fillId="0" borderId="0" xfId="0" applyNumberFormat="1" applyFont="1" applyFill="1" applyBorder="1"/>
    <xf numFmtId="166" fontId="4" fillId="0" borderId="2" xfId="0" applyNumberFormat="1" applyFont="1" applyBorder="1" applyAlignment="1">
      <alignment horizontal="right"/>
    </xf>
    <xf numFmtId="1" fontId="4" fillId="2" borderId="10" xfId="0" applyNumberFormat="1" applyFont="1" applyFill="1" applyBorder="1"/>
    <xf numFmtId="1" fontId="4" fillId="2" borderId="11" xfId="0" applyNumberFormat="1" applyFont="1" applyFill="1" applyBorder="1"/>
    <xf numFmtId="1" fontId="20" fillId="0" borderId="10" xfId="0" applyNumberFormat="1" applyFont="1" applyBorder="1" applyAlignment="1">
      <alignment horizontal="center"/>
    </xf>
    <xf numFmtId="1" fontId="21" fillId="0" borderId="27" xfId="0" applyNumberFormat="1" applyFont="1" applyBorder="1"/>
    <xf numFmtId="1" fontId="21" fillId="0" borderId="2" xfId="0" applyNumberFormat="1" applyFont="1" applyBorder="1"/>
    <xf numFmtId="1" fontId="21" fillId="0" borderId="27" xfId="0" applyNumberFormat="1" applyFont="1" applyFill="1" applyBorder="1"/>
    <xf numFmtId="1" fontId="22" fillId="0" borderId="11" xfId="0" applyNumberFormat="1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3" fillId="0" borderId="32" xfId="0" applyFont="1" applyBorder="1"/>
    <xf numFmtId="0" fontId="24" fillId="0" borderId="0" xfId="0" applyFont="1"/>
    <xf numFmtId="1" fontId="21" fillId="0" borderId="10" xfId="0" applyNumberFormat="1" applyFont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1" fontId="21" fillId="0" borderId="12" xfId="0" applyNumberFormat="1" applyFont="1" applyBorder="1" applyAlignment="1">
      <alignment horizontal="center"/>
    </xf>
    <xf numFmtId="166" fontId="26" fillId="0" borderId="27" xfId="0" applyNumberFormat="1" applyFont="1" applyBorder="1"/>
    <xf numFmtId="166" fontId="25" fillId="0" borderId="2" xfId="0" applyNumberFormat="1" applyFont="1" applyBorder="1"/>
    <xf numFmtId="166" fontId="27" fillId="0" borderId="22" xfId="0" applyNumberFormat="1" applyFont="1" applyBorder="1" applyAlignment="1">
      <alignment horizontal="right"/>
    </xf>
    <xf numFmtId="166" fontId="4" fillId="0" borderId="27" xfId="0" applyNumberFormat="1" applyFont="1" applyBorder="1"/>
    <xf numFmtId="166" fontId="4" fillId="0" borderId="2" xfId="0" applyNumberFormat="1" applyFont="1" applyBorder="1"/>
    <xf numFmtId="166" fontId="4" fillId="0" borderId="22" xfId="0" applyNumberFormat="1" applyFont="1" applyBorder="1" applyAlignment="1">
      <alignment horizontal="right"/>
    </xf>
    <xf numFmtId="166" fontId="4" fillId="0" borderId="21" xfId="0" applyNumberFormat="1" applyFont="1" applyBorder="1"/>
    <xf numFmtId="166" fontId="4" fillId="0" borderId="1" xfId="0" applyNumberFormat="1" applyFont="1" applyBorder="1"/>
    <xf numFmtId="166" fontId="4" fillId="0" borderId="2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3" fillId="0" borderId="27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6" fontId="3" fillId="0" borderId="22" xfId="0" applyNumberFormat="1" applyFont="1" applyBorder="1" applyAlignment="1">
      <alignment horizontal="right"/>
    </xf>
    <xf numFmtId="166" fontId="4" fillId="0" borderId="26" xfId="0" applyNumberFormat="1" applyFont="1" applyBorder="1" applyAlignment="1">
      <alignment horizontal="right"/>
    </xf>
    <xf numFmtId="166" fontId="4" fillId="0" borderId="27" xfId="0" applyNumberFormat="1" applyFont="1" applyBorder="1" applyAlignment="1">
      <alignment horizontal="right"/>
    </xf>
    <xf numFmtId="166" fontId="4" fillId="0" borderId="2" xfId="0" applyNumberFormat="1" applyFont="1" applyFill="1" applyBorder="1"/>
    <xf numFmtId="166" fontId="4" fillId="0" borderId="28" xfId="0" applyNumberFormat="1" applyFont="1" applyBorder="1"/>
    <xf numFmtId="166" fontId="4" fillId="0" borderId="21" xfId="0" applyNumberFormat="1" applyFont="1" applyFill="1" applyBorder="1"/>
    <xf numFmtId="166" fontId="4" fillId="0" borderId="2" xfId="0" applyNumberFormat="1" applyFont="1" applyBorder="1" applyAlignment="1"/>
    <xf numFmtId="166" fontId="4" fillId="0" borderId="27" xfId="0" applyNumberFormat="1" applyFont="1" applyFill="1" applyBorder="1"/>
    <xf numFmtId="166" fontId="4" fillId="0" borderId="27" xfId="0" applyNumberFormat="1" applyFont="1" applyBorder="1" applyAlignment="1"/>
    <xf numFmtId="166" fontId="4" fillId="0" borderId="22" xfId="0" applyNumberFormat="1" applyFont="1" applyBorder="1" applyAlignment="1"/>
    <xf numFmtId="166" fontId="4" fillId="0" borderId="10" xfId="0" applyNumberFormat="1" applyFont="1" applyBorder="1"/>
    <xf numFmtId="166" fontId="4" fillId="0" borderId="11" xfId="0" applyNumberFormat="1" applyFont="1" applyBorder="1"/>
    <xf numFmtId="166" fontId="4" fillId="0" borderId="12" xfId="0" applyNumberFormat="1" applyFont="1" applyBorder="1" applyAlignment="1">
      <alignment horizontal="right"/>
    </xf>
    <xf numFmtId="166" fontId="4" fillId="0" borderId="10" xfId="0" applyNumberFormat="1" applyFont="1" applyFill="1" applyBorder="1"/>
    <xf numFmtId="166" fontId="4" fillId="0" borderId="11" xfId="0" applyNumberFormat="1" applyFont="1" applyFill="1" applyBorder="1"/>
    <xf numFmtId="166" fontId="4" fillId="0" borderId="10" xfId="0" applyNumberFormat="1" applyFont="1" applyBorder="1" applyAlignment="1">
      <alignment horizontal="right"/>
    </xf>
    <xf numFmtId="166" fontId="4" fillId="0" borderId="11" xfId="0" applyNumberFormat="1" applyFont="1" applyBorder="1" applyAlignment="1">
      <alignment horizontal="right"/>
    </xf>
    <xf numFmtId="166" fontId="3" fillId="0" borderId="10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right"/>
    </xf>
    <xf numFmtId="166" fontId="3" fillId="0" borderId="33" xfId="0" applyNumberFormat="1" applyFont="1" applyBorder="1" applyAlignment="1">
      <alignment horizontal="right"/>
    </xf>
    <xf numFmtId="166" fontId="3" fillId="0" borderId="31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7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" fontId="3" fillId="4" borderId="9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66" fontId="3" fillId="4" borderId="27" xfId="0" applyNumberFormat="1" applyFont="1" applyFill="1" applyBorder="1" applyAlignment="1">
      <alignment horizontal="right"/>
    </xf>
    <xf numFmtId="1" fontId="28" fillId="2" borderId="2" xfId="0" applyNumberFormat="1" applyFont="1" applyFill="1" applyBorder="1" applyAlignment="1">
      <alignment horizontal="right"/>
    </xf>
    <xf numFmtId="1" fontId="28" fillId="0" borderId="2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166" fontId="4" fillId="0" borderId="0" xfId="0" applyNumberFormat="1" applyFont="1"/>
    <xf numFmtId="166" fontId="4" fillId="0" borderId="0" xfId="0" applyNumberFormat="1" applyFont="1" applyBorder="1"/>
    <xf numFmtId="0" fontId="29" fillId="0" borderId="0" xfId="0" applyFont="1"/>
    <xf numFmtId="0" fontId="16" fillId="0" borderId="0" xfId="0" applyFont="1"/>
    <xf numFmtId="0" fontId="16" fillId="0" borderId="0" xfId="0" applyFont="1" applyBorder="1"/>
    <xf numFmtId="0" fontId="31" fillId="0" borderId="0" xfId="0" applyFont="1"/>
    <xf numFmtId="0" fontId="30" fillId="0" borderId="0" xfId="0" applyFont="1"/>
    <xf numFmtId="166" fontId="4" fillId="0" borderId="1" xfId="0" applyNumberFormat="1" applyFont="1" applyFill="1" applyBorder="1"/>
    <xf numFmtId="164" fontId="15" fillId="0" borderId="0" xfId="0" applyNumberFormat="1" applyFont="1" applyBorder="1"/>
    <xf numFmtId="167" fontId="0" fillId="0" borderId="0" xfId="0" applyNumberFormat="1"/>
    <xf numFmtId="166" fontId="3" fillId="0" borderId="21" xfId="0" applyNumberFormat="1" applyFont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3" fillId="0" borderId="26" xfId="0" applyNumberFormat="1" applyFont="1" applyBorder="1" applyAlignment="1">
      <alignment horizontal="right"/>
    </xf>
    <xf numFmtId="166" fontId="3" fillId="5" borderId="0" xfId="0" applyNumberFormat="1" applyFont="1" applyFill="1" applyBorder="1" applyAlignment="1">
      <alignment horizontal="right"/>
    </xf>
    <xf numFmtId="166" fontId="32" fillId="5" borderId="0" xfId="0" applyNumberFormat="1" applyFont="1" applyFill="1" applyBorder="1" applyAlignment="1">
      <alignment horizontal="right"/>
    </xf>
    <xf numFmtId="166" fontId="10" fillId="5" borderId="0" xfId="0" applyNumberFormat="1" applyFont="1" applyFill="1" applyBorder="1" applyAlignment="1">
      <alignment horizontal="right"/>
    </xf>
    <xf numFmtId="0" fontId="4" fillId="5" borderId="0" xfId="0" applyFont="1" applyFill="1"/>
    <xf numFmtId="0" fontId="3" fillId="5" borderId="0" xfId="0" applyFont="1" applyFill="1" applyBorder="1"/>
    <xf numFmtId="0" fontId="3" fillId="5" borderId="0" xfId="0" applyFont="1" applyFill="1" applyBorder="1" applyAlignment="1">
      <alignment horizontal="right"/>
    </xf>
    <xf numFmtId="1" fontId="3" fillId="5" borderId="0" xfId="0" applyNumberFormat="1" applyFont="1" applyFill="1" applyBorder="1" applyAlignment="1">
      <alignment horizontal="right"/>
    </xf>
    <xf numFmtId="1" fontId="10" fillId="5" borderId="0" xfId="0" applyNumberFormat="1" applyFont="1" applyFill="1" applyBorder="1" applyAlignment="1">
      <alignment horizontal="right"/>
    </xf>
    <xf numFmtId="49" fontId="3" fillId="4" borderId="34" xfId="0" applyNumberFormat="1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3" fillId="0" borderId="1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 wrapText="1" shrinkToFi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</cellXfs>
  <cellStyles count="20">
    <cellStyle name="Comma 2" xfId="1" xr:uid="{00000000-0005-0000-0000-000000000000}"/>
    <cellStyle name="Comma 2 2" xfId="8" xr:uid="{00000000-0005-0000-0000-000001000000}"/>
    <cellStyle name="Comma 2 2 2" xfId="17" xr:uid="{00000000-0005-0000-0000-000002000000}"/>
    <cellStyle name="Comma 2 3" xfId="11" xr:uid="{00000000-0005-0000-0000-000003000000}"/>
    <cellStyle name="Comma 2 3 2" xfId="18" xr:uid="{00000000-0005-0000-0000-000004000000}"/>
    <cellStyle name="Comma 2 4" xfId="12" xr:uid="{00000000-0005-0000-0000-000005000000}"/>
    <cellStyle name="Comma 2 5" xfId="19" xr:uid="{00000000-0005-0000-0000-000006000000}"/>
    <cellStyle name="Comma 3" xfId="2" xr:uid="{00000000-0005-0000-0000-000007000000}"/>
    <cellStyle name="Comma 3 2" xfId="13" xr:uid="{00000000-0005-0000-0000-000008000000}"/>
    <cellStyle name="Normal 2" xfId="3" xr:uid="{00000000-0005-0000-0000-00000A000000}"/>
    <cellStyle name="Normal 2 2" xfId="9" xr:uid="{00000000-0005-0000-0000-00000B000000}"/>
    <cellStyle name="Normal 2 3" xfId="10" xr:uid="{00000000-0005-0000-0000-00000C000000}"/>
    <cellStyle name="Normal 3" xfId="4" xr:uid="{00000000-0005-0000-0000-00000D000000}"/>
    <cellStyle name="Normal 4" xfId="5" xr:uid="{00000000-0005-0000-0000-00000E000000}"/>
    <cellStyle name="Normal 4 2" xfId="14" xr:uid="{00000000-0005-0000-0000-00000F000000}"/>
    <cellStyle name="Normal 5" xfId="6" xr:uid="{00000000-0005-0000-0000-000010000000}"/>
    <cellStyle name="Normal 5 2" xfId="15" xr:uid="{00000000-0005-0000-0000-000011000000}"/>
    <cellStyle name="Normal 6" xfId="7" xr:uid="{00000000-0005-0000-0000-000012000000}"/>
    <cellStyle name="Normal 6 2" xfId="16" xr:uid="{00000000-0005-0000-0000-000013000000}"/>
    <cellStyle name="Standaard" xfId="0" builtinId="0"/>
  </cellStyles>
  <dxfs count="0"/>
  <tableStyles count="0" defaultTableStyle="TableStyleMedium9" defaultPivotStyle="PivotStyleLight16"/>
  <colors>
    <mruColors>
      <color rgb="FFFF3300"/>
      <color rgb="FF99CC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2021 EU &amp;</a:t>
            </a:r>
            <a:r>
              <a:rPr lang="en-US" b="1" baseline="0"/>
              <a:t> UK</a:t>
            </a:r>
            <a:r>
              <a:rPr lang="en-US" b="1"/>
              <a:t> Greenskin supply (updated 13/4/2021)</a:t>
            </a:r>
          </a:p>
        </c:rich>
      </c:tx>
      <c:layout>
        <c:manualLayout>
          <c:xMode val="edge"/>
          <c:yMode val="edge"/>
          <c:x val="0.3409752739542854"/>
          <c:y val="8.860084324494448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21345424941377E-2"/>
          <c:y val="8.5139036548275426E-2"/>
          <c:w val="0.9030130055383967"/>
          <c:h val="0.68060864978847191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2021'!$B$6:$B$57</c:f>
              <c:numCache>
                <c:formatCode>#,##0_ ;\-#,##0\ </c:formatCode>
                <c:ptCount val="52"/>
                <c:pt idx="0">
                  <c:v>290</c:v>
                </c:pt>
                <c:pt idx="1">
                  <c:v>215</c:v>
                </c:pt>
                <c:pt idx="2">
                  <c:v>231.25</c:v>
                </c:pt>
                <c:pt idx="3">
                  <c:v>161.25</c:v>
                </c:pt>
                <c:pt idx="4">
                  <c:v>230</c:v>
                </c:pt>
                <c:pt idx="5">
                  <c:v>192.5</c:v>
                </c:pt>
                <c:pt idx="6">
                  <c:v>140</c:v>
                </c:pt>
                <c:pt idx="7">
                  <c:v>150</c:v>
                </c:pt>
                <c:pt idx="8">
                  <c:v>52.5</c:v>
                </c:pt>
                <c:pt idx="9">
                  <c:v>47.5</c:v>
                </c:pt>
                <c:pt idx="10">
                  <c:v>17.5</c:v>
                </c:pt>
                <c:pt idx="11">
                  <c:v>1.25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35">
                  <c:v>54.05</c:v>
                </c:pt>
                <c:pt idx="36">
                  <c:v>135.125</c:v>
                </c:pt>
                <c:pt idx="37">
                  <c:v>112.41249999999999</c:v>
                </c:pt>
                <c:pt idx="38">
                  <c:v>346.15</c:v>
                </c:pt>
                <c:pt idx="39">
                  <c:v>388.12499999999994</c:v>
                </c:pt>
                <c:pt idx="40">
                  <c:v>244.37499999999997</c:v>
                </c:pt>
                <c:pt idx="41">
                  <c:v>373.74999999999994</c:v>
                </c:pt>
                <c:pt idx="42">
                  <c:v>329.1875</c:v>
                </c:pt>
                <c:pt idx="43">
                  <c:v>215.62499999999997</c:v>
                </c:pt>
                <c:pt idx="44">
                  <c:v>185.72499999999999</c:v>
                </c:pt>
                <c:pt idx="45">
                  <c:v>149.5</c:v>
                </c:pt>
                <c:pt idx="46">
                  <c:v>280.3125</c:v>
                </c:pt>
                <c:pt idx="47">
                  <c:v>281.75</c:v>
                </c:pt>
                <c:pt idx="48">
                  <c:v>416.87499999999994</c:v>
                </c:pt>
                <c:pt idx="49">
                  <c:v>416.87499999999994</c:v>
                </c:pt>
                <c:pt idx="50">
                  <c:v>274.5625</c:v>
                </c:pt>
                <c:pt idx="51">
                  <c:v>209.87499999999997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2-48D1-B712-4BDDDDDA0233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2021'!$E$6:$E$57</c:f>
              <c:numCache>
                <c:formatCode>#,##0_ ;\-#,##0\ </c:formatCode>
                <c:ptCount val="52"/>
                <c:pt idx="0">
                  <c:v>26.25</c:v>
                </c:pt>
                <c:pt idx="1">
                  <c:v>18</c:v>
                </c:pt>
                <c:pt idx="2">
                  <c:v>18</c:v>
                </c:pt>
                <c:pt idx="3">
                  <c:v>36</c:v>
                </c:pt>
                <c:pt idx="4">
                  <c:v>21.75</c:v>
                </c:pt>
                <c:pt idx="5">
                  <c:v>29.25</c:v>
                </c:pt>
                <c:pt idx="6">
                  <c:v>45</c:v>
                </c:pt>
                <c:pt idx="7">
                  <c:v>100.5</c:v>
                </c:pt>
                <c:pt idx="8">
                  <c:v>77.25</c:v>
                </c:pt>
                <c:pt idx="9">
                  <c:v>86.25</c:v>
                </c:pt>
                <c:pt idx="10">
                  <c:v>35.25</c:v>
                </c:pt>
                <c:pt idx="11">
                  <c:v>12.75</c:v>
                </c:pt>
                <c:pt idx="12">
                  <c:v>2.25</c:v>
                </c:pt>
                <c:pt idx="13">
                  <c:v>1.5</c:v>
                </c:pt>
                <c:pt idx="14">
                  <c:v>1.2749999999999999</c:v>
                </c:pt>
                <c:pt idx="15">
                  <c:v>0.63749999999999996</c:v>
                </c:pt>
                <c:pt idx="16">
                  <c:v>0.63749999999999996</c:v>
                </c:pt>
                <c:pt idx="17">
                  <c:v>0.63749999999999996</c:v>
                </c:pt>
                <c:pt idx="18">
                  <c:v>0.63749999999999996</c:v>
                </c:pt>
                <c:pt idx="19">
                  <c:v>0.63749999999999996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69.862499999999997</c:v>
                </c:pt>
                <c:pt idx="45">
                  <c:v>92.287499999999994</c:v>
                </c:pt>
                <c:pt idx="46">
                  <c:v>164.73749999999998</c:v>
                </c:pt>
                <c:pt idx="47">
                  <c:v>142.3125</c:v>
                </c:pt>
                <c:pt idx="48">
                  <c:v>85.387499999999989</c:v>
                </c:pt>
                <c:pt idx="49">
                  <c:v>100.91249999999999</c:v>
                </c:pt>
                <c:pt idx="50">
                  <c:v>61.237499999999997</c:v>
                </c:pt>
                <c:pt idx="51">
                  <c:v>69.862499999999997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2-48D1-B712-4BDDDDDA0233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2021'!$H$6:$H$57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2-48D1-B712-4BDDDDDA0233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2021'!$K$6:$K$57</c:f>
              <c:numCache>
                <c:formatCode>#,##0_ ;\-#,##0\ </c:formatCode>
                <c:ptCount val="52"/>
                <c:pt idx="15">
                  <c:v>82.32</c:v>
                </c:pt>
                <c:pt idx="16">
                  <c:v>98.783999999999992</c:v>
                </c:pt>
                <c:pt idx="17">
                  <c:v>131.49612403200001</c:v>
                </c:pt>
                <c:pt idx="18">
                  <c:v>178.45902547199998</c:v>
                </c:pt>
                <c:pt idx="19">
                  <c:v>197.24418604799999</c:v>
                </c:pt>
                <c:pt idx="20">
                  <c:v>206.63676633599997</c:v>
                </c:pt>
                <c:pt idx="21">
                  <c:v>210</c:v>
                </c:pt>
                <c:pt idx="22">
                  <c:v>126</c:v>
                </c:pt>
                <c:pt idx="23">
                  <c:v>100.8</c:v>
                </c:pt>
                <c:pt idx="24">
                  <c:v>84</c:v>
                </c:pt>
                <c:pt idx="25">
                  <c:v>75.599999999999994</c:v>
                </c:pt>
                <c:pt idx="26">
                  <c:v>63</c:v>
                </c:pt>
                <c:pt idx="27">
                  <c:v>5.28</c:v>
                </c:pt>
                <c:pt idx="28">
                  <c:v>5.28</c:v>
                </c:pt>
                <c:pt idx="29">
                  <c:v>5.28</c:v>
                </c:pt>
                <c:pt idx="30">
                  <c:v>5.28</c:v>
                </c:pt>
                <c:pt idx="31">
                  <c:v>5.28</c:v>
                </c:pt>
                <c:pt idx="32">
                  <c:v>5.28</c:v>
                </c:pt>
                <c:pt idx="33">
                  <c:v>5.28</c:v>
                </c:pt>
                <c:pt idx="34">
                  <c:v>5.28</c:v>
                </c:pt>
                <c:pt idx="35">
                  <c:v>5.28</c:v>
                </c:pt>
                <c:pt idx="36">
                  <c:v>5.28</c:v>
                </c:pt>
                <c:pt idx="37">
                  <c:v>5.28</c:v>
                </c:pt>
                <c:pt idx="38">
                  <c:v>5.28</c:v>
                </c:pt>
                <c:pt idx="39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2-48D1-B712-4BDDDDDA0233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2021'!$Q$6:$Q$57</c:f>
              <c:numCache>
                <c:formatCode>#,##0_ ;\-#,##0\ </c:formatCode>
                <c:ptCount val="52"/>
                <c:pt idx="0">
                  <c:v>92.4</c:v>
                </c:pt>
                <c:pt idx="1">
                  <c:v>102.96</c:v>
                </c:pt>
                <c:pt idx="2">
                  <c:v>34.32</c:v>
                </c:pt>
                <c:pt idx="3">
                  <c:v>68.64</c:v>
                </c:pt>
                <c:pt idx="4">
                  <c:v>142.95599999999999</c:v>
                </c:pt>
                <c:pt idx="5">
                  <c:v>163.04640000000001</c:v>
                </c:pt>
                <c:pt idx="6">
                  <c:v>147.84</c:v>
                </c:pt>
                <c:pt idx="7">
                  <c:v>274.56</c:v>
                </c:pt>
                <c:pt idx="8">
                  <c:v>205.92</c:v>
                </c:pt>
                <c:pt idx="9">
                  <c:v>127.056</c:v>
                </c:pt>
                <c:pt idx="10">
                  <c:v>227.92549999999983</c:v>
                </c:pt>
                <c:pt idx="11">
                  <c:v>210.56700000000001</c:v>
                </c:pt>
                <c:pt idx="12">
                  <c:v>297.72399999999999</c:v>
                </c:pt>
                <c:pt idx="13">
                  <c:v>159.9735</c:v>
                </c:pt>
                <c:pt idx="14">
                  <c:v>166.24975000000001</c:v>
                </c:pt>
                <c:pt idx="15">
                  <c:v>378.02300000000031</c:v>
                </c:pt>
                <c:pt idx="16">
                  <c:v>336.67920000000004</c:v>
                </c:pt>
                <c:pt idx="17">
                  <c:v>290.63760000000002</c:v>
                </c:pt>
                <c:pt idx="18">
                  <c:v>235.9632</c:v>
                </c:pt>
                <c:pt idx="19">
                  <c:v>363.15312000000006</c:v>
                </c:pt>
                <c:pt idx="20">
                  <c:v>281.42928000000001</c:v>
                </c:pt>
                <c:pt idx="21">
                  <c:v>404.01504000000006</c:v>
                </c:pt>
                <c:pt idx="22">
                  <c:v>250.92672000000002</c:v>
                </c:pt>
                <c:pt idx="23">
                  <c:v>210.64032</c:v>
                </c:pt>
                <c:pt idx="24">
                  <c:v>170.35392000000002</c:v>
                </c:pt>
                <c:pt idx="25">
                  <c:v>100.71600000000001</c:v>
                </c:pt>
                <c:pt idx="26">
                  <c:v>340.70784000000003</c:v>
                </c:pt>
                <c:pt idx="27">
                  <c:v>219.27312000000003</c:v>
                </c:pt>
                <c:pt idx="28">
                  <c:v>201.43200000000002</c:v>
                </c:pt>
                <c:pt idx="29">
                  <c:v>144.45552000000001</c:v>
                </c:pt>
                <c:pt idx="30">
                  <c:v>147.33312000000001</c:v>
                </c:pt>
                <c:pt idx="31">
                  <c:v>123.7368</c:v>
                </c:pt>
                <c:pt idx="32">
                  <c:v>126.6144</c:v>
                </c:pt>
                <c:pt idx="33">
                  <c:v>66.18480000000001</c:v>
                </c:pt>
                <c:pt idx="34">
                  <c:v>129.49200000000002</c:v>
                </c:pt>
                <c:pt idx="35">
                  <c:v>40.2864</c:v>
                </c:pt>
                <c:pt idx="36">
                  <c:v>34.531200000000005</c:v>
                </c:pt>
                <c:pt idx="37">
                  <c:v>28.776</c:v>
                </c:pt>
                <c:pt idx="38">
                  <c:v>11.510400000000001</c:v>
                </c:pt>
                <c:pt idx="39">
                  <c:v>23.020800000000001</c:v>
                </c:pt>
                <c:pt idx="40">
                  <c:v>17.265600000000003</c:v>
                </c:pt>
                <c:pt idx="41">
                  <c:v>0</c:v>
                </c:pt>
                <c:pt idx="42">
                  <c:v>8.6328000000000014</c:v>
                </c:pt>
                <c:pt idx="43">
                  <c:v>14.388</c:v>
                </c:pt>
                <c:pt idx="44">
                  <c:v>5.7552000000000003</c:v>
                </c:pt>
                <c:pt idx="45">
                  <c:v>23.020800000000001</c:v>
                </c:pt>
                <c:pt idx="46">
                  <c:v>28.776</c:v>
                </c:pt>
                <c:pt idx="47">
                  <c:v>28.776</c:v>
                </c:pt>
                <c:pt idx="48">
                  <c:v>34.531200000000005</c:v>
                </c:pt>
                <c:pt idx="49">
                  <c:v>25.898400000000002</c:v>
                </c:pt>
                <c:pt idx="50">
                  <c:v>46.041600000000003</c:v>
                </c:pt>
                <c:pt idx="51">
                  <c:v>48.919200000000004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2-48D1-B712-4BDDDDDA0233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2021'!$W$6:$W$57</c:f>
              <c:numCache>
                <c:formatCode>#,##0_ ;\-#,##0\ </c:formatCode>
                <c:ptCount val="52"/>
                <c:pt idx="10">
                  <c:v>26.4</c:v>
                </c:pt>
                <c:pt idx="11">
                  <c:v>122.496</c:v>
                </c:pt>
                <c:pt idx="12">
                  <c:v>232.84800000000001</c:v>
                </c:pt>
                <c:pt idx="13">
                  <c:v>376.2</c:v>
                </c:pt>
                <c:pt idx="14">
                  <c:v>201.16800000000001</c:v>
                </c:pt>
                <c:pt idx="15">
                  <c:v>187.70400000000001</c:v>
                </c:pt>
                <c:pt idx="16">
                  <c:v>319.44</c:v>
                </c:pt>
                <c:pt idx="17">
                  <c:v>319.44</c:v>
                </c:pt>
                <c:pt idx="18">
                  <c:v>326.83199999999999</c:v>
                </c:pt>
                <c:pt idx="19">
                  <c:v>315.74400000000003</c:v>
                </c:pt>
                <c:pt idx="20">
                  <c:v>271.70087999999998</c:v>
                </c:pt>
                <c:pt idx="21">
                  <c:v>229.19159999999999</c:v>
                </c:pt>
                <c:pt idx="22">
                  <c:v>200.51064</c:v>
                </c:pt>
                <c:pt idx="23">
                  <c:v>207.68088</c:v>
                </c:pt>
                <c:pt idx="24">
                  <c:v>236.10575999999998</c:v>
                </c:pt>
                <c:pt idx="25">
                  <c:v>235.59359999999998</c:v>
                </c:pt>
                <c:pt idx="26">
                  <c:v>230.21592000000001</c:v>
                </c:pt>
                <c:pt idx="27">
                  <c:v>211.00991999999999</c:v>
                </c:pt>
                <c:pt idx="28">
                  <c:v>225.86256</c:v>
                </c:pt>
                <c:pt idx="29">
                  <c:v>228.67944</c:v>
                </c:pt>
                <c:pt idx="30">
                  <c:v>218.94839999999999</c:v>
                </c:pt>
                <c:pt idx="31">
                  <c:v>200.25456</c:v>
                </c:pt>
                <c:pt idx="32">
                  <c:v>134.44199999999998</c:v>
                </c:pt>
                <c:pt idx="33">
                  <c:v>93.469200000000001</c:v>
                </c:pt>
                <c:pt idx="34">
                  <c:v>102.43199999999999</c:v>
                </c:pt>
                <c:pt idx="35">
                  <c:v>104.22456</c:v>
                </c:pt>
                <c:pt idx="36">
                  <c:v>81.43343999999999</c:v>
                </c:pt>
                <c:pt idx="37">
                  <c:v>62.227440000000001</c:v>
                </c:pt>
                <c:pt idx="38">
                  <c:v>20.998559999999998</c:v>
                </c:pt>
                <c:pt idx="39">
                  <c:v>5.6337599999999997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F2-48D1-B712-4BDDDDDA0233}"/>
            </c:ext>
          </c:extLst>
        </c:ser>
        <c:ser>
          <c:idx val="6"/>
          <c:order val="6"/>
          <c:tx>
            <c:v>Brazil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2021'!$AC$6:$AC$57</c:f>
              <c:numCache>
                <c:formatCode>#,##0_ ;\-#,##0\ </c:formatCode>
                <c:ptCount val="52"/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F2-48D1-B712-4BDDDDDA0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366016"/>
        <c:axId val="57367936"/>
      </c:barChart>
      <c:catAx>
        <c:axId val="5736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57313363705356"/>
              <c:y val="0.82860772948111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3679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367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n-ZA" sz="1400" b="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5.6163399528241602E-4"/>
              <c:y val="0.280289531239095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366016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099376848507045"/>
          <c:y val="0.89424434493748395"/>
          <c:w val="0.80091636008501066"/>
          <c:h val="4.88245931283906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SA Hass Estimates vs Actual Shipments</a:t>
            </a:r>
          </a:p>
        </c:rich>
      </c:tx>
      <c:layout>
        <c:manualLayout>
          <c:xMode val="edge"/>
          <c:yMode val="edge"/>
          <c:x val="0.2122451122181155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0612295332724144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Actulas'!$AS$10:$AS$50</c:f>
              <c:numCache>
                <c:formatCode>0</c:formatCode>
                <c:ptCount val="41"/>
                <c:pt idx="6">
                  <c:v>10.2432</c:v>
                </c:pt>
                <c:pt idx="7">
                  <c:v>204.86399999999998</c:v>
                </c:pt>
                <c:pt idx="8">
                  <c:v>207.4248</c:v>
                </c:pt>
                <c:pt idx="9">
                  <c:v>213.84</c:v>
                </c:pt>
                <c:pt idx="10">
                  <c:v>243.14400000000001</c:v>
                </c:pt>
                <c:pt idx="11">
                  <c:v>525.88800000000003</c:v>
                </c:pt>
                <c:pt idx="12">
                  <c:v>569.71199999999999</c:v>
                </c:pt>
                <c:pt idx="13">
                  <c:v>588.72</c:v>
                </c:pt>
                <c:pt idx="14">
                  <c:v>652.08000000000004</c:v>
                </c:pt>
                <c:pt idx="15">
                  <c:v>686.4</c:v>
                </c:pt>
                <c:pt idx="16">
                  <c:v>516.76943999999992</c:v>
                </c:pt>
                <c:pt idx="17">
                  <c:v>438.15287999999998</c:v>
                </c:pt>
                <c:pt idx="18">
                  <c:v>444.04271999999997</c:v>
                </c:pt>
                <c:pt idx="19">
                  <c:v>422.78807999999998</c:v>
                </c:pt>
                <c:pt idx="20">
                  <c:v>311.90544</c:v>
                </c:pt>
                <c:pt idx="21">
                  <c:v>264.78672</c:v>
                </c:pt>
                <c:pt idx="22">
                  <c:v>241.9956</c:v>
                </c:pt>
                <c:pt idx="23">
                  <c:v>262.22592000000003</c:v>
                </c:pt>
                <c:pt idx="24">
                  <c:v>230.21592000000001</c:v>
                </c:pt>
                <c:pt idx="25">
                  <c:v>294.23592000000002</c:v>
                </c:pt>
                <c:pt idx="26">
                  <c:v>313.18583999999998</c:v>
                </c:pt>
                <c:pt idx="27">
                  <c:v>343.91543999999999</c:v>
                </c:pt>
                <c:pt idx="28">
                  <c:v>401.53343999999998</c:v>
                </c:pt>
                <c:pt idx="29">
                  <c:v>345.19584000000003</c:v>
                </c:pt>
                <c:pt idx="30">
                  <c:v>351.34176000000002</c:v>
                </c:pt>
                <c:pt idx="31">
                  <c:v>271.70087999999998</c:v>
                </c:pt>
                <c:pt idx="32">
                  <c:v>243.53207999999998</c:v>
                </c:pt>
                <c:pt idx="33">
                  <c:v>208.96127999999999</c:v>
                </c:pt>
                <c:pt idx="34">
                  <c:v>211.77815999999999</c:v>
                </c:pt>
                <c:pt idx="35">
                  <c:v>217.66800000000001</c:v>
                </c:pt>
                <c:pt idx="36">
                  <c:v>175.41479999999999</c:v>
                </c:pt>
                <c:pt idx="37">
                  <c:v>153.648</c:v>
                </c:pt>
                <c:pt idx="38">
                  <c:v>89.884079999999997</c:v>
                </c:pt>
                <c:pt idx="39">
                  <c:v>35.851199999999999</c:v>
                </c:pt>
                <c:pt idx="40">
                  <c:v>20.4864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C-4A73-942C-70DD20504AA2}"/>
            </c:ext>
          </c:extLst>
        </c:ser>
        <c:ser>
          <c:idx val="1"/>
          <c:order val="1"/>
          <c:tx>
            <c:v>SA Hass Actual Shipments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Actulas'!$AV$10:$AV$50</c:f>
              <c:numCache>
                <c:formatCode>0</c:formatCode>
                <c:ptCount val="41"/>
                <c:pt idx="6">
                  <c:v>10.56</c:v>
                </c:pt>
                <c:pt idx="7">
                  <c:v>195.36</c:v>
                </c:pt>
                <c:pt idx="8">
                  <c:v>289.08</c:v>
                </c:pt>
                <c:pt idx="9">
                  <c:v>307.03199999999998</c:v>
                </c:pt>
                <c:pt idx="10">
                  <c:v>295.94400000000002</c:v>
                </c:pt>
                <c:pt idx="11">
                  <c:v>315.74400000000003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C-4A73-942C-70DD20504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164800"/>
        <c:axId val="89171072"/>
      </c:lineChart>
      <c:catAx>
        <c:axId val="8916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938796936097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7107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9171072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164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012855535915153"/>
          <c:y val="0.34163701067615659"/>
          <c:w val="0.25337125716428299"/>
          <c:h val="0.26204350790670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Peruvian Hass Estimates vs Actual Shipments</a:t>
            </a:r>
          </a:p>
        </c:rich>
      </c:tx>
      <c:layout>
        <c:manualLayout>
          <c:xMode val="edge"/>
          <c:yMode val="edge"/>
          <c:x val="0.17142878568750333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48775558808552705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Hass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Actulas'!$AG$10:$AG$49</c:f>
              <c:numCache>
                <c:formatCode>0</c:formatCode>
                <c:ptCount val="40"/>
                <c:pt idx="0">
                  <c:v>0</c:v>
                </c:pt>
                <c:pt idx="1">
                  <c:v>14.468572800000004</c:v>
                </c:pt>
                <c:pt idx="2">
                  <c:v>14.100240000000003</c:v>
                </c:pt>
                <c:pt idx="3">
                  <c:v>52.694349600000002</c:v>
                </c:pt>
                <c:pt idx="4">
                  <c:v>78.103819200000018</c:v>
                </c:pt>
                <c:pt idx="5">
                  <c:v>99.564960000000013</c:v>
                </c:pt>
                <c:pt idx="6">
                  <c:v>207.68790240000004</c:v>
                </c:pt>
                <c:pt idx="7">
                  <c:v>368.49628913576737</c:v>
                </c:pt>
                <c:pt idx="8">
                  <c:v>508.82298720000006</c:v>
                </c:pt>
                <c:pt idx="9">
                  <c:v>683.90825712000014</c:v>
                </c:pt>
                <c:pt idx="10">
                  <c:v>1021.3695888000001</c:v>
                </c:pt>
                <c:pt idx="11">
                  <c:v>1307.0059200000001</c:v>
                </c:pt>
                <c:pt idx="12">
                  <c:v>1861.6963200000005</c:v>
                </c:pt>
                <c:pt idx="13">
                  <c:v>2592.4272000000001</c:v>
                </c:pt>
                <c:pt idx="14">
                  <c:v>2712.3887999999997</c:v>
                </c:pt>
                <c:pt idx="15">
                  <c:v>2787.4651199999998</c:v>
                </c:pt>
                <c:pt idx="16">
                  <c:v>2793.6638399999997</c:v>
                </c:pt>
                <c:pt idx="17">
                  <c:v>3458.8171200000006</c:v>
                </c:pt>
                <c:pt idx="18">
                  <c:v>3228.3187200000002</c:v>
                </c:pt>
                <c:pt idx="19">
                  <c:v>3299.6198400000003</c:v>
                </c:pt>
                <c:pt idx="20">
                  <c:v>3124.9521599999998</c:v>
                </c:pt>
                <c:pt idx="21">
                  <c:v>2816.7532799999999</c:v>
                </c:pt>
                <c:pt idx="22">
                  <c:v>2756.69328</c:v>
                </c:pt>
                <c:pt idx="23">
                  <c:v>2563.5033600000002</c:v>
                </c:pt>
                <c:pt idx="24">
                  <c:v>2514.9062400000003</c:v>
                </c:pt>
                <c:pt idx="25">
                  <c:v>2708.6400000000003</c:v>
                </c:pt>
                <c:pt idx="26">
                  <c:v>2721.66048</c:v>
                </c:pt>
                <c:pt idx="27">
                  <c:v>2696.6702399999999</c:v>
                </c:pt>
                <c:pt idx="28">
                  <c:v>2629.0440000000003</c:v>
                </c:pt>
                <c:pt idx="29">
                  <c:v>2125.86528</c:v>
                </c:pt>
                <c:pt idx="30">
                  <c:v>2106.96288</c:v>
                </c:pt>
                <c:pt idx="31">
                  <c:v>2107.1740800000002</c:v>
                </c:pt>
                <c:pt idx="32">
                  <c:v>1954.0012800000002</c:v>
                </c:pt>
                <c:pt idx="33">
                  <c:v>1282.5384000000001</c:v>
                </c:pt>
                <c:pt idx="34">
                  <c:v>628.78992000000005</c:v>
                </c:pt>
                <c:pt idx="35">
                  <c:v>543.84</c:v>
                </c:pt>
                <c:pt idx="36">
                  <c:v>152.57088000000002</c:v>
                </c:pt>
                <c:pt idx="37">
                  <c:v>84.48</c:v>
                </c:pt>
                <c:pt idx="38">
                  <c:v>68.64</c:v>
                </c:pt>
                <c:pt idx="39">
                  <c:v>21.12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7-492F-8BA3-8031F67EA6D2}"/>
            </c:ext>
          </c:extLst>
        </c:ser>
        <c:ser>
          <c:idx val="1"/>
          <c:order val="1"/>
          <c:tx>
            <c:v>Peru Hass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Actulas'!$AJ$10:$AJ$49</c:f>
              <c:numCache>
                <c:formatCode>0</c:formatCode>
                <c:ptCount val="40"/>
                <c:pt idx="0">
                  <c:v>2.7720000000000002</c:v>
                </c:pt>
                <c:pt idx="1">
                  <c:v>10.824</c:v>
                </c:pt>
                <c:pt idx="2">
                  <c:v>49.104000000000006</c:v>
                </c:pt>
                <c:pt idx="3">
                  <c:v>101.64</c:v>
                </c:pt>
                <c:pt idx="4">
                  <c:v>184.32479999999998</c:v>
                </c:pt>
                <c:pt idx="5">
                  <c:v>213.47749999999999</c:v>
                </c:pt>
                <c:pt idx="6">
                  <c:v>627.65949999995826</c:v>
                </c:pt>
                <c:pt idx="7">
                  <c:v>846.49899999999957</c:v>
                </c:pt>
                <c:pt idx="8">
                  <c:v>1095.0289999999998</c:v>
                </c:pt>
                <c:pt idx="9">
                  <c:v>899.04900000000009</c:v>
                </c:pt>
                <c:pt idx="10">
                  <c:v>1507.1644500000007</c:v>
                </c:pt>
                <c:pt idx="11">
                  <c:v>2056.7620000000002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7-492F-8BA3-8031F67E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19072"/>
        <c:axId val="89220992"/>
      </c:lineChart>
      <c:catAx>
        <c:axId val="8921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5918388772831968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209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220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3265841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1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714349991965282"/>
          <c:y val="0.39857667791526058"/>
          <c:w val="0.32653104076276174"/>
          <c:h val="0.153024746906636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SA Total Estimates vs Actual Shipments</a:t>
            </a:r>
          </a:p>
        </c:rich>
      </c:tx>
      <c:layout>
        <c:manualLayout>
          <c:xMode val="edge"/>
          <c:yMode val="edge"/>
          <c:x val="0.20816347956505435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1020459004762242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SA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Actulas'!$AT$10:$AT$50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35.851199999999999</c:v>
                </c:pt>
                <c:pt idx="7">
                  <c:v>319.33175999999997</c:v>
                </c:pt>
                <c:pt idx="8">
                  <c:v>386.68079999999998</c:v>
                </c:pt>
                <c:pt idx="9">
                  <c:v>403.92</c:v>
                </c:pt>
                <c:pt idx="10">
                  <c:v>567.86400000000003</c:v>
                </c:pt>
                <c:pt idx="11">
                  <c:v>836.35200000000009</c:v>
                </c:pt>
                <c:pt idx="12">
                  <c:v>889.15200000000004</c:v>
                </c:pt>
                <c:pt idx="13">
                  <c:v>908.16000000000008</c:v>
                </c:pt>
                <c:pt idx="14">
                  <c:v>978.91200000000003</c:v>
                </c:pt>
                <c:pt idx="15">
                  <c:v>1002.144</c:v>
                </c:pt>
                <c:pt idx="16">
                  <c:v>788.4703199999999</c:v>
                </c:pt>
                <c:pt idx="17">
                  <c:v>667.34447999999998</c:v>
                </c:pt>
                <c:pt idx="18">
                  <c:v>644.55336</c:v>
                </c:pt>
                <c:pt idx="19">
                  <c:v>630.46895999999992</c:v>
                </c:pt>
                <c:pt idx="20">
                  <c:v>548.01119999999992</c:v>
                </c:pt>
                <c:pt idx="21">
                  <c:v>500.38031999999998</c:v>
                </c:pt>
                <c:pt idx="22">
                  <c:v>472.21152000000001</c:v>
                </c:pt>
                <c:pt idx="23">
                  <c:v>473.23584000000005</c:v>
                </c:pt>
                <c:pt idx="24">
                  <c:v>456.07848000000001</c:v>
                </c:pt>
                <c:pt idx="25">
                  <c:v>522.91535999999996</c:v>
                </c:pt>
                <c:pt idx="26">
                  <c:v>532.13423999999998</c:v>
                </c:pt>
                <c:pt idx="27">
                  <c:v>544.16999999999996</c:v>
                </c:pt>
                <c:pt idx="28">
                  <c:v>535.97543999999994</c:v>
                </c:pt>
                <c:pt idx="29">
                  <c:v>438.66504000000003</c:v>
                </c:pt>
                <c:pt idx="30">
                  <c:v>453.77376000000004</c:v>
                </c:pt>
                <c:pt idx="31">
                  <c:v>375.92543999999998</c:v>
                </c:pt>
                <c:pt idx="32">
                  <c:v>324.96551999999997</c:v>
                </c:pt>
                <c:pt idx="33">
                  <c:v>271.18871999999999</c:v>
                </c:pt>
                <c:pt idx="34">
                  <c:v>232.77671999999998</c:v>
                </c:pt>
                <c:pt idx="35">
                  <c:v>223.30176</c:v>
                </c:pt>
                <c:pt idx="36">
                  <c:v>175.41479999999999</c:v>
                </c:pt>
                <c:pt idx="37">
                  <c:v>153.648</c:v>
                </c:pt>
                <c:pt idx="38">
                  <c:v>89.884079999999997</c:v>
                </c:pt>
                <c:pt idx="39">
                  <c:v>35.851199999999999</c:v>
                </c:pt>
                <c:pt idx="40">
                  <c:v>20.4864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9-4CE9-AE6D-B1BBE8E71D8B}"/>
            </c:ext>
          </c:extLst>
        </c:ser>
        <c:ser>
          <c:idx val="1"/>
          <c:order val="1"/>
          <c:tx>
            <c:v>SA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Actulas'!$AW$10:$AW$50</c:f>
              <c:numCache>
                <c:formatCode>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36.96</c:v>
                </c:pt>
                <c:pt idx="7">
                  <c:v>317.85599999999999</c:v>
                </c:pt>
                <c:pt idx="8">
                  <c:v>521.928</c:v>
                </c:pt>
                <c:pt idx="9">
                  <c:v>683.23199999999997</c:v>
                </c:pt>
                <c:pt idx="10">
                  <c:v>497.11200000000002</c:v>
                </c:pt>
                <c:pt idx="11">
                  <c:v>503.44800000000004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9-4CE9-AE6D-B1BBE8E7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57472"/>
        <c:axId val="89259392"/>
      </c:lineChart>
      <c:catAx>
        <c:axId val="8925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7142878568750334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5939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259392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5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36118699448269"/>
          <c:y val="0.3754866593433685"/>
          <c:w val="0.29622132947667257"/>
          <c:h val="0.151027918663192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Peruvian Greenskin Estimates vs Actual Shipments</a:t>
            </a:r>
          </a:p>
        </c:rich>
      </c:tx>
      <c:layout>
        <c:manualLayout>
          <c:xMode val="edge"/>
          <c:yMode val="edge"/>
          <c:x val="0.13673490813648292"/>
          <c:y val="3.5587176602924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5714341233200371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Greenskin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Actulas'!$AF$10:$AF$50</c:f>
              <c:numCache>
                <c:formatCode>0</c:formatCode>
                <c:ptCount val="41"/>
                <c:pt idx="0">
                  <c:v>57.552</c:v>
                </c:pt>
                <c:pt idx="1">
                  <c:v>123.7368</c:v>
                </c:pt>
                <c:pt idx="2">
                  <c:v>158.268</c:v>
                </c:pt>
                <c:pt idx="3">
                  <c:v>184.74192000000002</c:v>
                </c:pt>
                <c:pt idx="4">
                  <c:v>226.75488000000001</c:v>
                </c:pt>
                <c:pt idx="5">
                  <c:v>256.10640000000001</c:v>
                </c:pt>
                <c:pt idx="6">
                  <c:v>287.76000000000005</c:v>
                </c:pt>
                <c:pt idx="7">
                  <c:v>311.35632000000004</c:v>
                </c:pt>
                <c:pt idx="8">
                  <c:v>301.57248000000004</c:v>
                </c:pt>
                <c:pt idx="9">
                  <c:v>253.80432000000005</c:v>
                </c:pt>
                <c:pt idx="10">
                  <c:v>199.12992</c:v>
                </c:pt>
                <c:pt idx="11">
                  <c:v>282.00480000000005</c:v>
                </c:pt>
                <c:pt idx="12">
                  <c:v>336.67920000000004</c:v>
                </c:pt>
                <c:pt idx="13">
                  <c:v>290.63760000000002</c:v>
                </c:pt>
                <c:pt idx="14">
                  <c:v>235.9632</c:v>
                </c:pt>
                <c:pt idx="15">
                  <c:v>363.15312000000006</c:v>
                </c:pt>
                <c:pt idx="16">
                  <c:v>281.42928000000001</c:v>
                </c:pt>
                <c:pt idx="17">
                  <c:v>404.01504000000006</c:v>
                </c:pt>
                <c:pt idx="18">
                  <c:v>250.92672000000002</c:v>
                </c:pt>
                <c:pt idx="19">
                  <c:v>210.64032</c:v>
                </c:pt>
                <c:pt idx="20">
                  <c:v>170.35392000000002</c:v>
                </c:pt>
                <c:pt idx="21">
                  <c:v>100.71600000000001</c:v>
                </c:pt>
                <c:pt idx="22">
                  <c:v>340.70784000000003</c:v>
                </c:pt>
                <c:pt idx="23">
                  <c:v>219.27312000000003</c:v>
                </c:pt>
                <c:pt idx="24">
                  <c:v>201.43200000000002</c:v>
                </c:pt>
                <c:pt idx="25">
                  <c:v>144.45552000000001</c:v>
                </c:pt>
                <c:pt idx="26">
                  <c:v>147.33312000000001</c:v>
                </c:pt>
                <c:pt idx="27">
                  <c:v>123.7368</c:v>
                </c:pt>
                <c:pt idx="28">
                  <c:v>126.6144</c:v>
                </c:pt>
                <c:pt idx="29">
                  <c:v>66.18480000000001</c:v>
                </c:pt>
                <c:pt idx="30">
                  <c:v>129.49200000000002</c:v>
                </c:pt>
                <c:pt idx="31">
                  <c:v>40.2864</c:v>
                </c:pt>
                <c:pt idx="32">
                  <c:v>34.531200000000005</c:v>
                </c:pt>
                <c:pt idx="33">
                  <c:v>28.776</c:v>
                </c:pt>
                <c:pt idx="34">
                  <c:v>11.510400000000001</c:v>
                </c:pt>
                <c:pt idx="35">
                  <c:v>23.020800000000001</c:v>
                </c:pt>
                <c:pt idx="36">
                  <c:v>17.265600000000003</c:v>
                </c:pt>
                <c:pt idx="37">
                  <c:v>0</c:v>
                </c:pt>
                <c:pt idx="38">
                  <c:v>8.6328000000000014</c:v>
                </c:pt>
                <c:pt idx="39">
                  <c:v>14.388</c:v>
                </c:pt>
                <c:pt idx="40">
                  <c:v>5.7552000000000003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1D-4CFA-BE23-7ED1DA7B313B}"/>
            </c:ext>
          </c:extLst>
        </c:ser>
        <c:ser>
          <c:idx val="1"/>
          <c:order val="1"/>
          <c:tx>
            <c:v>Peru Greenskin Actuals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Actulas'!$AI$10:$AI$50</c:f>
              <c:numCache>
                <c:formatCode>0</c:formatCode>
                <c:ptCount val="41"/>
                <c:pt idx="0">
                  <c:v>142.95599999999999</c:v>
                </c:pt>
                <c:pt idx="1">
                  <c:v>163.04640000000001</c:v>
                </c:pt>
                <c:pt idx="2">
                  <c:v>147.84</c:v>
                </c:pt>
                <c:pt idx="3">
                  <c:v>274.56</c:v>
                </c:pt>
                <c:pt idx="4">
                  <c:v>205.92</c:v>
                </c:pt>
                <c:pt idx="5">
                  <c:v>127.056</c:v>
                </c:pt>
                <c:pt idx="6">
                  <c:v>227.92549999999983</c:v>
                </c:pt>
                <c:pt idx="7">
                  <c:v>210.56700000000001</c:v>
                </c:pt>
                <c:pt idx="8">
                  <c:v>297.72399999999999</c:v>
                </c:pt>
                <c:pt idx="9">
                  <c:v>159.9735</c:v>
                </c:pt>
                <c:pt idx="10">
                  <c:v>166.24975000000001</c:v>
                </c:pt>
                <c:pt idx="11">
                  <c:v>378.02300000000031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1D-4CFA-BE23-7ED1DA7B3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04064"/>
        <c:axId val="89310336"/>
      </c:lineChart>
      <c:catAx>
        <c:axId val="8930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9387776527934006"/>
              <c:y val="0.86476865391826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103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9310336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32658417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04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65312550216938"/>
          <c:y val="0.34163704536932882"/>
          <c:w val="0.2734687449783062"/>
          <c:h val="0.12048781402324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Peru Total Estimates vs Actual Shipments</a:t>
            </a:r>
          </a:p>
        </c:rich>
      </c:tx>
      <c:layout>
        <c:manualLayout>
          <c:xMode val="edge"/>
          <c:yMode val="edge"/>
          <c:x val="0.18770646526327064"/>
          <c:y val="4.030503307482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88899785559"/>
          <c:y val="0.21352317749713126"/>
          <c:w val="0.51647328906027556"/>
          <c:h val="0.52313167259786475"/>
        </c:manualLayout>
      </c:layout>
      <c:lineChart>
        <c:grouping val="standard"/>
        <c:varyColors val="0"/>
        <c:ser>
          <c:idx val="0"/>
          <c:order val="0"/>
          <c:tx>
            <c:v>Peru Total Estimates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Actulas'!$AH$10:$AH$50</c:f>
              <c:numCache>
                <c:formatCode>0</c:formatCode>
                <c:ptCount val="41"/>
                <c:pt idx="0">
                  <c:v>57.552</c:v>
                </c:pt>
                <c:pt idx="1">
                  <c:v>138.20537280000002</c:v>
                </c:pt>
                <c:pt idx="2">
                  <c:v>172.36824000000001</c:v>
                </c:pt>
                <c:pt idx="3">
                  <c:v>237.43626960000003</c:v>
                </c:pt>
                <c:pt idx="4">
                  <c:v>304.85869920000005</c:v>
                </c:pt>
                <c:pt idx="5">
                  <c:v>355.67136000000005</c:v>
                </c:pt>
                <c:pt idx="6">
                  <c:v>495.44790240000009</c:v>
                </c:pt>
                <c:pt idx="7">
                  <c:v>679.85260913576735</c:v>
                </c:pt>
                <c:pt idx="8">
                  <c:v>810.3954672000001</c:v>
                </c:pt>
                <c:pt idx="9">
                  <c:v>937.71257712000022</c:v>
                </c:pt>
                <c:pt idx="10">
                  <c:v>1220.4995088000001</c:v>
                </c:pt>
                <c:pt idx="11">
                  <c:v>1589.0107200000002</c:v>
                </c:pt>
                <c:pt idx="12">
                  <c:v>2198.3755200000005</c:v>
                </c:pt>
                <c:pt idx="13">
                  <c:v>2883.0648000000001</c:v>
                </c:pt>
                <c:pt idx="14">
                  <c:v>2948.3519999999999</c:v>
                </c:pt>
                <c:pt idx="15">
                  <c:v>3150.6182399999998</c:v>
                </c:pt>
                <c:pt idx="16">
                  <c:v>3075.0931199999995</c:v>
                </c:pt>
                <c:pt idx="17">
                  <c:v>3862.8321600000008</c:v>
                </c:pt>
                <c:pt idx="18">
                  <c:v>3479.2454400000001</c:v>
                </c:pt>
                <c:pt idx="19">
                  <c:v>3510.2601600000003</c:v>
                </c:pt>
                <c:pt idx="20">
                  <c:v>3295.3060799999998</c:v>
                </c:pt>
                <c:pt idx="21">
                  <c:v>2917.4692799999998</c:v>
                </c:pt>
                <c:pt idx="22">
                  <c:v>3097.40112</c:v>
                </c:pt>
                <c:pt idx="23">
                  <c:v>2782.77648</c:v>
                </c:pt>
                <c:pt idx="24">
                  <c:v>2716.33824</c:v>
                </c:pt>
                <c:pt idx="25">
                  <c:v>2853.0955200000003</c:v>
                </c:pt>
                <c:pt idx="26">
                  <c:v>2868.9935999999998</c:v>
                </c:pt>
                <c:pt idx="27">
                  <c:v>2820.4070400000001</c:v>
                </c:pt>
                <c:pt idx="28">
                  <c:v>2755.6584000000003</c:v>
                </c:pt>
                <c:pt idx="29">
                  <c:v>2192.05008</c:v>
                </c:pt>
                <c:pt idx="30">
                  <c:v>2236.4548800000002</c:v>
                </c:pt>
                <c:pt idx="31">
                  <c:v>2147.4604800000002</c:v>
                </c:pt>
                <c:pt idx="32">
                  <c:v>1988.5324800000001</c:v>
                </c:pt>
                <c:pt idx="33">
                  <c:v>1311.3144000000002</c:v>
                </c:pt>
                <c:pt idx="34">
                  <c:v>640.30032000000006</c:v>
                </c:pt>
                <c:pt idx="35">
                  <c:v>566.86080000000004</c:v>
                </c:pt>
                <c:pt idx="36">
                  <c:v>169.83648000000002</c:v>
                </c:pt>
                <c:pt idx="37">
                  <c:v>84.48</c:v>
                </c:pt>
                <c:pt idx="38">
                  <c:v>77.272800000000004</c:v>
                </c:pt>
                <c:pt idx="39">
                  <c:v>35.508000000000003</c:v>
                </c:pt>
                <c:pt idx="40">
                  <c:v>26.8752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CF-4517-A9EE-7A9B7241CCC5}"/>
            </c:ext>
          </c:extLst>
        </c:ser>
        <c:ser>
          <c:idx val="1"/>
          <c:order val="1"/>
          <c:tx>
            <c:v>Peru Total Actuals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Actulas'!$AK$10:$AK$50</c:f>
              <c:numCache>
                <c:formatCode>#,##0_ ;\-#,##0\ </c:formatCode>
                <c:ptCount val="41"/>
                <c:pt idx="0">
                  <c:v>145.72799999999998</c:v>
                </c:pt>
                <c:pt idx="1">
                  <c:v>173.87040000000002</c:v>
                </c:pt>
                <c:pt idx="2">
                  <c:v>196.94400000000002</c:v>
                </c:pt>
                <c:pt idx="3">
                  <c:v>376.2</c:v>
                </c:pt>
                <c:pt idx="4">
                  <c:v>390.24479999999994</c:v>
                </c:pt>
                <c:pt idx="5">
                  <c:v>340.5335</c:v>
                </c:pt>
                <c:pt idx="6">
                  <c:v>855.58499999995809</c:v>
                </c:pt>
                <c:pt idx="7">
                  <c:v>1057.0659999999996</c:v>
                </c:pt>
                <c:pt idx="8">
                  <c:v>1392.7529999999997</c:v>
                </c:pt>
                <c:pt idx="9">
                  <c:v>1059.0225</c:v>
                </c:pt>
                <c:pt idx="10">
                  <c:v>1673.4142000000006</c:v>
                </c:pt>
                <c:pt idx="11">
                  <c:v>2434.7850000000003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F-4517-A9EE-7A9B7241C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95904"/>
        <c:axId val="95197824"/>
      </c:lineChart>
      <c:catAx>
        <c:axId val="951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261224704054850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97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9519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81138790035587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195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38652311318226"/>
          <c:y val="0.39857651245551601"/>
          <c:w val="0.30328780331030047"/>
          <c:h val="0.153024911032028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ZA" sz="1400" b="1"/>
              <a:t>2021 EU &amp; UK Hass supply (updated 13/4/2021)</a:t>
            </a:r>
          </a:p>
        </c:rich>
      </c:tx>
      <c:layout>
        <c:manualLayout>
          <c:xMode val="edge"/>
          <c:yMode val="edge"/>
          <c:x val="0.32748192239224211"/>
          <c:y val="1.00723306031877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96543818449288"/>
          <c:y val="0.1377240808577444"/>
          <c:w val="0.88105263157894742"/>
          <c:h val="0.64801444043321299"/>
        </c:manualLayout>
      </c:layout>
      <c:barChart>
        <c:barDir val="col"/>
        <c:grouping val="stacked"/>
        <c:varyColors val="0"/>
        <c:ser>
          <c:idx val="0"/>
          <c:order val="0"/>
          <c:tx>
            <c:v>Israel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2021'!$C$6:$C$57</c:f>
              <c:numCache>
                <c:formatCode>#,##0_ ;\-#,##0\ </c:formatCode>
                <c:ptCount val="52"/>
                <c:pt idx="0">
                  <c:v>367.5</c:v>
                </c:pt>
                <c:pt idx="1">
                  <c:v>360</c:v>
                </c:pt>
                <c:pt idx="2">
                  <c:v>425</c:v>
                </c:pt>
                <c:pt idx="3">
                  <c:v>255</c:v>
                </c:pt>
                <c:pt idx="4">
                  <c:v>575</c:v>
                </c:pt>
                <c:pt idx="5">
                  <c:v>502.5</c:v>
                </c:pt>
                <c:pt idx="6">
                  <c:v>561.25</c:v>
                </c:pt>
                <c:pt idx="7">
                  <c:v>465</c:v>
                </c:pt>
                <c:pt idx="8">
                  <c:v>385</c:v>
                </c:pt>
                <c:pt idx="9">
                  <c:v>612.5</c:v>
                </c:pt>
                <c:pt idx="10">
                  <c:v>517.5</c:v>
                </c:pt>
                <c:pt idx="11">
                  <c:v>395</c:v>
                </c:pt>
                <c:pt idx="12">
                  <c:v>495</c:v>
                </c:pt>
                <c:pt idx="13">
                  <c:v>225</c:v>
                </c:pt>
                <c:pt idx="14">
                  <c:v>150</c:v>
                </c:pt>
                <c:pt idx="15">
                  <c:v>60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77.625</c:v>
                </c:pt>
                <c:pt idx="43">
                  <c:v>169.625</c:v>
                </c:pt>
                <c:pt idx="44">
                  <c:v>211.02499999999998</c:v>
                </c:pt>
                <c:pt idx="45">
                  <c:v>168.1875</c:v>
                </c:pt>
                <c:pt idx="46">
                  <c:v>176.8125</c:v>
                </c:pt>
                <c:pt idx="47">
                  <c:v>232.87499999999997</c:v>
                </c:pt>
                <c:pt idx="48">
                  <c:v>346.4375</c:v>
                </c:pt>
                <c:pt idx="49">
                  <c:v>376.62499999999994</c:v>
                </c:pt>
                <c:pt idx="50">
                  <c:v>370.87499999999994</c:v>
                </c:pt>
                <c:pt idx="51">
                  <c:v>334.9375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F-4ABC-B83C-2875CB2949FE}"/>
            </c:ext>
          </c:extLst>
        </c:ser>
        <c:ser>
          <c:idx val="1"/>
          <c:order val="1"/>
          <c:tx>
            <c:v>Spain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2021'!$F$6:$F$57</c:f>
              <c:numCache>
                <c:formatCode>#,##0_ ;\-#,##0\ </c:formatCode>
                <c:ptCount val="52"/>
                <c:pt idx="0">
                  <c:v>333.75</c:v>
                </c:pt>
                <c:pt idx="1">
                  <c:v>503.25</c:v>
                </c:pt>
                <c:pt idx="2">
                  <c:v>498.75</c:v>
                </c:pt>
                <c:pt idx="3">
                  <c:v>685.5</c:v>
                </c:pt>
                <c:pt idx="4">
                  <c:v>644.25</c:v>
                </c:pt>
                <c:pt idx="5">
                  <c:v>682.5</c:v>
                </c:pt>
                <c:pt idx="6">
                  <c:v>606.75</c:v>
                </c:pt>
                <c:pt idx="7">
                  <c:v>723.75</c:v>
                </c:pt>
                <c:pt idx="8">
                  <c:v>729.75</c:v>
                </c:pt>
                <c:pt idx="9">
                  <c:v>825</c:v>
                </c:pt>
                <c:pt idx="10">
                  <c:v>753.75</c:v>
                </c:pt>
                <c:pt idx="11">
                  <c:v>883.5</c:v>
                </c:pt>
                <c:pt idx="12">
                  <c:v>969</c:v>
                </c:pt>
                <c:pt idx="13">
                  <c:v>624.75</c:v>
                </c:pt>
                <c:pt idx="14">
                  <c:v>625.38749999999993</c:v>
                </c:pt>
                <c:pt idx="15">
                  <c:v>600</c:v>
                </c:pt>
                <c:pt idx="16">
                  <c:v>550</c:v>
                </c:pt>
                <c:pt idx="17">
                  <c:v>450</c:v>
                </c:pt>
                <c:pt idx="18">
                  <c:v>299.625</c:v>
                </c:pt>
                <c:pt idx="19">
                  <c:v>148.75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11.212499999999999</c:v>
                </c:pt>
                <c:pt idx="47">
                  <c:v>119.02499999999999</c:v>
                </c:pt>
                <c:pt idx="48">
                  <c:v>315.67499999999995</c:v>
                </c:pt>
                <c:pt idx="49">
                  <c:v>464.88749999999999</c:v>
                </c:pt>
                <c:pt idx="50">
                  <c:v>489.03749999999997</c:v>
                </c:pt>
                <c:pt idx="51">
                  <c:v>569.25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4F-4ABC-B83C-2875CB2949FE}"/>
            </c:ext>
          </c:extLst>
        </c:ser>
        <c:ser>
          <c:idx val="2"/>
          <c:order val="2"/>
          <c:tx>
            <c:v>Mexico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2021'!$I$6:$I$57</c:f>
              <c:numCache>
                <c:formatCode>#,##0_ ;\-#,##0\ </c:formatCode>
                <c:ptCount val="52"/>
                <c:pt idx="0">
                  <c:v>551.25</c:v>
                </c:pt>
                <c:pt idx="1">
                  <c:v>685.75</c:v>
                </c:pt>
                <c:pt idx="2">
                  <c:v>393</c:v>
                </c:pt>
                <c:pt idx="3">
                  <c:v>415</c:v>
                </c:pt>
                <c:pt idx="4">
                  <c:v>118.408</c:v>
                </c:pt>
                <c:pt idx="5">
                  <c:v>148.29499999999999</c:v>
                </c:pt>
                <c:pt idx="6">
                  <c:v>213.803</c:v>
                </c:pt>
                <c:pt idx="7">
                  <c:v>233.40799999999999</c:v>
                </c:pt>
                <c:pt idx="8">
                  <c:v>207.20500000000001</c:v>
                </c:pt>
                <c:pt idx="9">
                  <c:v>240.62299999999999</c:v>
                </c:pt>
                <c:pt idx="10">
                  <c:v>124.30800000000001</c:v>
                </c:pt>
                <c:pt idx="11">
                  <c:v>131.35300000000001</c:v>
                </c:pt>
                <c:pt idx="12">
                  <c:v>145.34800000000001</c:v>
                </c:pt>
                <c:pt idx="13">
                  <c:v>85.697999999999993</c:v>
                </c:pt>
                <c:pt idx="14">
                  <c:v>64.215000000000003</c:v>
                </c:pt>
                <c:pt idx="15">
                  <c:v>100.863</c:v>
                </c:pt>
                <c:pt idx="16">
                  <c:v>0</c:v>
                </c:pt>
                <c:pt idx="17">
                  <c:v>29.644560000000006</c:v>
                </c:pt>
                <c:pt idx="18">
                  <c:v>6.0548399999999996</c:v>
                </c:pt>
                <c:pt idx="19">
                  <c:v>6.16</c:v>
                </c:pt>
                <c:pt idx="20">
                  <c:v>0</c:v>
                </c:pt>
                <c:pt idx="21">
                  <c:v>0</c:v>
                </c:pt>
                <c:pt idx="22">
                  <c:v>11.6</c:v>
                </c:pt>
                <c:pt idx="23">
                  <c:v>6</c:v>
                </c:pt>
                <c:pt idx="24">
                  <c:v>24</c:v>
                </c:pt>
                <c:pt idx="25">
                  <c:v>17.600187500000001</c:v>
                </c:pt>
                <c:pt idx="26">
                  <c:v>30</c:v>
                </c:pt>
                <c:pt idx="27">
                  <c:v>21.759999999999998</c:v>
                </c:pt>
                <c:pt idx="28">
                  <c:v>20.34</c:v>
                </c:pt>
                <c:pt idx="29">
                  <c:v>54.560000000000009</c:v>
                </c:pt>
                <c:pt idx="30">
                  <c:v>26.88</c:v>
                </c:pt>
                <c:pt idx="31">
                  <c:v>77.180215000000004</c:v>
                </c:pt>
                <c:pt idx="32">
                  <c:v>31.200000000000003</c:v>
                </c:pt>
                <c:pt idx="33">
                  <c:v>97.694749999999971</c:v>
                </c:pt>
                <c:pt idx="34">
                  <c:v>188.1456</c:v>
                </c:pt>
                <c:pt idx="35">
                  <c:v>219.38</c:v>
                </c:pt>
                <c:pt idx="36">
                  <c:v>355.36241000000001</c:v>
                </c:pt>
                <c:pt idx="37">
                  <c:v>554.34059999999999</c:v>
                </c:pt>
                <c:pt idx="38">
                  <c:v>515.59489999999983</c:v>
                </c:pt>
                <c:pt idx="39">
                  <c:v>923.39279999999997</c:v>
                </c:pt>
                <c:pt idx="40">
                  <c:v>869.22617500000001</c:v>
                </c:pt>
                <c:pt idx="41">
                  <c:v>939.39522500000044</c:v>
                </c:pt>
                <c:pt idx="42">
                  <c:v>1016.6894274999999</c:v>
                </c:pt>
                <c:pt idx="43">
                  <c:v>1433.6557499999992</c:v>
                </c:pt>
                <c:pt idx="44">
                  <c:v>1276.8499999999999</c:v>
                </c:pt>
                <c:pt idx="45">
                  <c:v>1454.4998499999992</c:v>
                </c:pt>
                <c:pt idx="46">
                  <c:v>1360.0824249999982</c:v>
                </c:pt>
                <c:pt idx="47">
                  <c:v>1117.5336499999992</c:v>
                </c:pt>
                <c:pt idx="48">
                  <c:v>589.42769999999996</c:v>
                </c:pt>
                <c:pt idx="49">
                  <c:v>814.78390000000081</c:v>
                </c:pt>
                <c:pt idx="50">
                  <c:v>633.9701225</c:v>
                </c:pt>
                <c:pt idx="51">
                  <c:v>657.99700000000018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4F-4ABC-B83C-2875CB2949FE}"/>
            </c:ext>
          </c:extLst>
        </c:ser>
        <c:ser>
          <c:idx val="3"/>
          <c:order val="3"/>
          <c:tx>
            <c:v>Kenya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2021'!$L$6:$L$57</c:f>
              <c:numCache>
                <c:formatCode>#,##0_ ;\-#,##0\ </c:formatCode>
                <c:ptCount val="52"/>
                <c:pt idx="15">
                  <c:v>110.88</c:v>
                </c:pt>
                <c:pt idx="16">
                  <c:v>64.209599999999995</c:v>
                </c:pt>
                <c:pt idx="17">
                  <c:v>248.10589439999995</c:v>
                </c:pt>
                <c:pt idx="18">
                  <c:v>177.21849599999999</c:v>
                </c:pt>
                <c:pt idx="19">
                  <c:v>141.77479679999999</c:v>
                </c:pt>
                <c:pt idx="20">
                  <c:v>106.33109760000001</c:v>
                </c:pt>
                <c:pt idx="21">
                  <c:v>159.4966464</c:v>
                </c:pt>
                <c:pt idx="22">
                  <c:v>70.887398399999995</c:v>
                </c:pt>
                <c:pt idx="23">
                  <c:v>88.609247999999994</c:v>
                </c:pt>
                <c:pt idx="24">
                  <c:v>212.66219520000001</c:v>
                </c:pt>
                <c:pt idx="25">
                  <c:v>212.66219520000001</c:v>
                </c:pt>
                <c:pt idx="26">
                  <c:v>248.10589439999995</c:v>
                </c:pt>
                <c:pt idx="27">
                  <c:v>265.827744</c:v>
                </c:pt>
                <c:pt idx="28">
                  <c:v>336.71514239999999</c:v>
                </c:pt>
                <c:pt idx="29">
                  <c:v>372.1588415999999</c:v>
                </c:pt>
                <c:pt idx="30">
                  <c:v>389.88069119999989</c:v>
                </c:pt>
                <c:pt idx="31">
                  <c:v>460.76808959999994</c:v>
                </c:pt>
                <c:pt idx="32">
                  <c:v>443.04624000000001</c:v>
                </c:pt>
                <c:pt idx="33">
                  <c:v>389.88069119999989</c:v>
                </c:pt>
                <c:pt idx="34">
                  <c:v>425.32439040000003</c:v>
                </c:pt>
                <c:pt idx="35">
                  <c:v>425.32439040000003</c:v>
                </c:pt>
                <c:pt idx="36">
                  <c:v>372.1588415999999</c:v>
                </c:pt>
                <c:pt idx="37">
                  <c:v>318.99329280000001</c:v>
                </c:pt>
                <c:pt idx="38">
                  <c:v>230.38404479999997</c:v>
                </c:pt>
                <c:pt idx="39">
                  <c:v>82.32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4F-4ABC-B83C-2875CB2949FE}"/>
            </c:ext>
          </c:extLst>
        </c:ser>
        <c:ser>
          <c:idx val="4"/>
          <c:order val="4"/>
          <c:tx>
            <c:v>Peru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2021'!$R$6:$R$57</c:f>
              <c:numCache>
                <c:formatCode>#,##0_ ;\-#,##0\ </c:formatCode>
                <c:ptCount val="52"/>
                <c:pt idx="0">
                  <c:v>10.56</c:v>
                </c:pt>
                <c:pt idx="1">
                  <c:v>0</c:v>
                </c:pt>
                <c:pt idx="2">
                  <c:v>2.64</c:v>
                </c:pt>
                <c:pt idx="3">
                  <c:v>5.28</c:v>
                </c:pt>
                <c:pt idx="4">
                  <c:v>2.7720000000000002</c:v>
                </c:pt>
                <c:pt idx="5">
                  <c:v>10.824</c:v>
                </c:pt>
                <c:pt idx="6">
                  <c:v>49.104000000000006</c:v>
                </c:pt>
                <c:pt idx="7">
                  <c:v>101.64</c:v>
                </c:pt>
                <c:pt idx="8">
                  <c:v>184.32479999999998</c:v>
                </c:pt>
                <c:pt idx="9">
                  <c:v>213.47749999999999</c:v>
                </c:pt>
                <c:pt idx="10">
                  <c:v>627.65949999995826</c:v>
                </c:pt>
                <c:pt idx="11">
                  <c:v>846.49899999999957</c:v>
                </c:pt>
                <c:pt idx="12">
                  <c:v>1095.0289999999998</c:v>
                </c:pt>
                <c:pt idx="13">
                  <c:v>899.04900000000009</c:v>
                </c:pt>
                <c:pt idx="14">
                  <c:v>1507.1644500000007</c:v>
                </c:pt>
                <c:pt idx="15">
                  <c:v>2056.7620000000002</c:v>
                </c:pt>
                <c:pt idx="16">
                  <c:v>1861.6963200000005</c:v>
                </c:pt>
                <c:pt idx="17">
                  <c:v>2592.4272000000001</c:v>
                </c:pt>
                <c:pt idx="18">
                  <c:v>2712.3887999999997</c:v>
                </c:pt>
                <c:pt idx="19">
                  <c:v>2787.4651199999998</c:v>
                </c:pt>
                <c:pt idx="20">
                  <c:v>2793.6638399999997</c:v>
                </c:pt>
                <c:pt idx="21">
                  <c:v>3458.8171200000006</c:v>
                </c:pt>
                <c:pt idx="22">
                  <c:v>3228.3187200000002</c:v>
                </c:pt>
                <c:pt idx="23">
                  <c:v>3299.6198400000003</c:v>
                </c:pt>
                <c:pt idx="24">
                  <c:v>3124.9521599999998</c:v>
                </c:pt>
                <c:pt idx="25">
                  <c:v>2816.7532799999999</c:v>
                </c:pt>
                <c:pt idx="26">
                  <c:v>2756.69328</c:v>
                </c:pt>
                <c:pt idx="27">
                  <c:v>2563.5033600000002</c:v>
                </c:pt>
                <c:pt idx="28">
                  <c:v>2514.9062400000003</c:v>
                </c:pt>
                <c:pt idx="29">
                  <c:v>2708.6400000000003</c:v>
                </c:pt>
                <c:pt idx="30">
                  <c:v>2721.66048</c:v>
                </c:pt>
                <c:pt idx="31">
                  <c:v>2696.6702399999999</c:v>
                </c:pt>
                <c:pt idx="32">
                  <c:v>2629.0440000000003</c:v>
                </c:pt>
                <c:pt idx="33">
                  <c:v>2125.86528</c:v>
                </c:pt>
                <c:pt idx="34">
                  <c:v>2106.96288</c:v>
                </c:pt>
                <c:pt idx="35">
                  <c:v>2107.1740800000002</c:v>
                </c:pt>
                <c:pt idx="36">
                  <c:v>1954.0012800000002</c:v>
                </c:pt>
                <c:pt idx="37">
                  <c:v>1282.5384000000001</c:v>
                </c:pt>
                <c:pt idx="38">
                  <c:v>628.78992000000005</c:v>
                </c:pt>
                <c:pt idx="39">
                  <c:v>543.84</c:v>
                </c:pt>
                <c:pt idx="40">
                  <c:v>152.57088000000002</c:v>
                </c:pt>
                <c:pt idx="41">
                  <c:v>84.48</c:v>
                </c:pt>
                <c:pt idx="42">
                  <c:v>68.64</c:v>
                </c:pt>
                <c:pt idx="43">
                  <c:v>21.12</c:v>
                </c:pt>
                <c:pt idx="44">
                  <c:v>21.12</c:v>
                </c:pt>
                <c:pt idx="45">
                  <c:v>5.28</c:v>
                </c:pt>
                <c:pt idx="46">
                  <c:v>15.84</c:v>
                </c:pt>
                <c:pt idx="47">
                  <c:v>0</c:v>
                </c:pt>
                <c:pt idx="48">
                  <c:v>0</c:v>
                </c:pt>
                <c:pt idx="49">
                  <c:v>2.64</c:v>
                </c:pt>
                <c:pt idx="50">
                  <c:v>5.28</c:v>
                </c:pt>
                <c:pt idx="51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4F-4ABC-B83C-2875CB2949FE}"/>
            </c:ext>
          </c:extLst>
        </c:ser>
        <c:ser>
          <c:idx val="5"/>
          <c:order val="5"/>
          <c:tx>
            <c:v>RSA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2021'!$X$6:$X$57</c:f>
              <c:numCache>
                <c:formatCode>#,##0_ ;\-#,##0\ </c:formatCode>
                <c:ptCount val="52"/>
                <c:pt idx="10">
                  <c:v>10.56</c:v>
                </c:pt>
                <c:pt idx="11">
                  <c:v>195.36</c:v>
                </c:pt>
                <c:pt idx="12">
                  <c:v>289.08</c:v>
                </c:pt>
                <c:pt idx="13">
                  <c:v>307.03199999999998</c:v>
                </c:pt>
                <c:pt idx="14">
                  <c:v>295.94400000000002</c:v>
                </c:pt>
                <c:pt idx="15">
                  <c:v>315.74400000000003</c:v>
                </c:pt>
                <c:pt idx="16">
                  <c:v>569.71199999999999</c:v>
                </c:pt>
                <c:pt idx="17">
                  <c:v>588.72</c:v>
                </c:pt>
                <c:pt idx="18">
                  <c:v>652.08000000000004</c:v>
                </c:pt>
                <c:pt idx="19">
                  <c:v>686.4</c:v>
                </c:pt>
                <c:pt idx="20">
                  <c:v>516.76943999999992</c:v>
                </c:pt>
                <c:pt idx="21">
                  <c:v>438.15287999999998</c:v>
                </c:pt>
                <c:pt idx="22">
                  <c:v>444.04271999999997</c:v>
                </c:pt>
                <c:pt idx="23">
                  <c:v>422.78807999999998</c:v>
                </c:pt>
                <c:pt idx="24">
                  <c:v>311.90544</c:v>
                </c:pt>
                <c:pt idx="25">
                  <c:v>264.78672</c:v>
                </c:pt>
                <c:pt idx="26">
                  <c:v>241.9956</c:v>
                </c:pt>
                <c:pt idx="27">
                  <c:v>262.22592000000003</c:v>
                </c:pt>
                <c:pt idx="28">
                  <c:v>230.21592000000001</c:v>
                </c:pt>
                <c:pt idx="29">
                  <c:v>294.23592000000002</c:v>
                </c:pt>
                <c:pt idx="30">
                  <c:v>313.18583999999998</c:v>
                </c:pt>
                <c:pt idx="31">
                  <c:v>343.91543999999999</c:v>
                </c:pt>
                <c:pt idx="32">
                  <c:v>401.53343999999998</c:v>
                </c:pt>
                <c:pt idx="33">
                  <c:v>345.19584000000003</c:v>
                </c:pt>
                <c:pt idx="34">
                  <c:v>351.34176000000002</c:v>
                </c:pt>
                <c:pt idx="35">
                  <c:v>271.70087999999998</c:v>
                </c:pt>
                <c:pt idx="36">
                  <c:v>243.53207999999998</c:v>
                </c:pt>
                <c:pt idx="37">
                  <c:v>208.96127999999999</c:v>
                </c:pt>
                <c:pt idx="38">
                  <c:v>211.77815999999999</c:v>
                </c:pt>
                <c:pt idx="39">
                  <c:v>217.66800000000001</c:v>
                </c:pt>
                <c:pt idx="40">
                  <c:v>175.41479999999999</c:v>
                </c:pt>
                <c:pt idx="41">
                  <c:v>153.648</c:v>
                </c:pt>
                <c:pt idx="42">
                  <c:v>89.884079999999997</c:v>
                </c:pt>
                <c:pt idx="43">
                  <c:v>35.851199999999999</c:v>
                </c:pt>
                <c:pt idx="44">
                  <c:v>20.4864</c:v>
                </c:pt>
                <c:pt idx="45">
                  <c:v>20.4864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4F-4ABC-B83C-2875CB2949FE}"/>
            </c:ext>
          </c:extLst>
        </c:ser>
        <c:ser>
          <c:idx val="6"/>
          <c:order val="6"/>
          <c:tx>
            <c:v>Argentina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2021'!$O$6:$O$57</c:f>
              <c:numCache>
                <c:formatCode>#,##0_ ;\-#,##0\ </c:formatCode>
                <c:ptCount val="52"/>
                <c:pt idx="41">
                  <c:v>5.08</c:v>
                </c:pt>
                <c:pt idx="42">
                  <c:v>5.08</c:v>
                </c:pt>
                <c:pt idx="43">
                  <c:v>5.08</c:v>
                </c:pt>
                <c:pt idx="44">
                  <c:v>5.08</c:v>
                </c:pt>
                <c:pt idx="45">
                  <c:v>5.08</c:v>
                </c:pt>
                <c:pt idx="46">
                  <c:v>5.08</c:v>
                </c:pt>
                <c:pt idx="47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4F-4ABC-B83C-2875CB2949FE}"/>
            </c:ext>
          </c:extLst>
        </c:ser>
        <c:ser>
          <c:idx val="7"/>
          <c:order val="7"/>
          <c:tx>
            <c:v>Chile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2021'!$U$6:$U$57</c:f>
              <c:numCache>
                <c:formatCode>#,##0_ ;\-#,##0\ </c:formatCode>
                <c:ptCount val="52"/>
                <c:pt idx="0">
                  <c:v>488.23424999999992</c:v>
                </c:pt>
                <c:pt idx="1">
                  <c:v>251.31575000000001</c:v>
                </c:pt>
                <c:pt idx="2">
                  <c:v>210.49124999999998</c:v>
                </c:pt>
                <c:pt idx="3">
                  <c:v>150.50899999999999</c:v>
                </c:pt>
                <c:pt idx="4">
                  <c:v>163.114</c:v>
                </c:pt>
                <c:pt idx="5">
                  <c:v>141.054</c:v>
                </c:pt>
                <c:pt idx="6">
                  <c:v>156.44799999999998</c:v>
                </c:pt>
                <c:pt idx="7">
                  <c:v>169.15299999999999</c:v>
                </c:pt>
                <c:pt idx="8">
                  <c:v>61.536000000000001</c:v>
                </c:pt>
                <c:pt idx="9">
                  <c:v>39.072000000000003</c:v>
                </c:pt>
                <c:pt idx="10">
                  <c:v>39.503999999999998</c:v>
                </c:pt>
                <c:pt idx="11">
                  <c:v>16.559999999999999</c:v>
                </c:pt>
                <c:pt idx="12">
                  <c:v>16.561</c:v>
                </c:pt>
                <c:pt idx="13">
                  <c:v>5.52</c:v>
                </c:pt>
                <c:pt idx="14">
                  <c:v>27.52</c:v>
                </c:pt>
                <c:pt idx="15">
                  <c:v>165</c:v>
                </c:pt>
                <c:pt idx="16">
                  <c:v>49.68</c:v>
                </c:pt>
                <c:pt idx="17">
                  <c:v>16.567999999999998</c:v>
                </c:pt>
                <c:pt idx="18">
                  <c:v>16.567999999999998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36">
                  <c:v>10.928000000000001</c:v>
                </c:pt>
                <c:pt idx="37">
                  <c:v>40.737250000000003</c:v>
                </c:pt>
                <c:pt idx="38">
                  <c:v>243.33249999999995</c:v>
                </c:pt>
                <c:pt idx="39">
                  <c:v>500</c:v>
                </c:pt>
                <c:pt idx="40">
                  <c:v>750</c:v>
                </c:pt>
                <c:pt idx="41">
                  <c:v>750</c:v>
                </c:pt>
                <c:pt idx="42">
                  <c:v>589.33375000000001</c:v>
                </c:pt>
                <c:pt idx="43">
                  <c:v>800</c:v>
                </c:pt>
                <c:pt idx="44">
                  <c:v>800</c:v>
                </c:pt>
                <c:pt idx="45">
                  <c:v>1300</c:v>
                </c:pt>
                <c:pt idx="46">
                  <c:v>1300</c:v>
                </c:pt>
                <c:pt idx="47">
                  <c:v>1532.1754999999987</c:v>
                </c:pt>
                <c:pt idx="48">
                  <c:v>769.28599999999983</c:v>
                </c:pt>
                <c:pt idx="49">
                  <c:v>236.74775000000005</c:v>
                </c:pt>
                <c:pt idx="50">
                  <c:v>617.53625</c:v>
                </c:pt>
                <c:pt idx="51">
                  <c:v>327.74274999999994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4F-4ABC-B83C-2875CB2949FE}"/>
            </c:ext>
          </c:extLst>
        </c:ser>
        <c:ser>
          <c:idx val="8"/>
          <c:order val="8"/>
          <c:tx>
            <c:strRef>
              <c:f>'Data 2021'!$AA$3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2021'!$AA$6:$AA$57</c:f>
              <c:numCache>
                <c:formatCode>#,##0_ ;\-#,##0\ </c:formatCode>
                <c:ptCount val="52"/>
                <c:pt idx="0">
                  <c:v>623.75</c:v>
                </c:pt>
                <c:pt idx="1">
                  <c:v>452.75</c:v>
                </c:pt>
                <c:pt idx="2">
                  <c:v>326.5</c:v>
                </c:pt>
                <c:pt idx="3">
                  <c:v>419.5</c:v>
                </c:pt>
                <c:pt idx="4">
                  <c:v>169.30020800000003</c:v>
                </c:pt>
                <c:pt idx="5">
                  <c:v>102.66188350000002</c:v>
                </c:pt>
                <c:pt idx="6">
                  <c:v>152.60694350000003</c:v>
                </c:pt>
                <c:pt idx="7">
                  <c:v>330.54270425000004</c:v>
                </c:pt>
                <c:pt idx="8">
                  <c:v>712.77011574999995</c:v>
                </c:pt>
                <c:pt idx="9">
                  <c:v>310.7131032499999</c:v>
                </c:pt>
                <c:pt idx="10">
                  <c:v>696.18924924999953</c:v>
                </c:pt>
                <c:pt idx="11">
                  <c:v>544.7246584999998</c:v>
                </c:pt>
                <c:pt idx="12">
                  <c:v>856.27210074999982</c:v>
                </c:pt>
                <c:pt idx="13">
                  <c:v>654.76446199999998</c:v>
                </c:pt>
                <c:pt idx="14">
                  <c:v>411.71963799999997</c:v>
                </c:pt>
                <c:pt idx="15">
                  <c:v>569.42411899999979</c:v>
                </c:pt>
                <c:pt idx="16">
                  <c:v>159.0864</c:v>
                </c:pt>
                <c:pt idx="17">
                  <c:v>339.54499150000004</c:v>
                </c:pt>
                <c:pt idx="18">
                  <c:v>438.81548149999992</c:v>
                </c:pt>
                <c:pt idx="19">
                  <c:v>555.65896649999956</c:v>
                </c:pt>
                <c:pt idx="20">
                  <c:v>924.26748700000007</c:v>
                </c:pt>
                <c:pt idx="21">
                  <c:v>551.82014250000009</c:v>
                </c:pt>
                <c:pt idx="22">
                  <c:v>177.28370825000002</c:v>
                </c:pt>
                <c:pt idx="23">
                  <c:v>589.11394299999972</c:v>
                </c:pt>
                <c:pt idx="24">
                  <c:v>369.46579661750002</c:v>
                </c:pt>
                <c:pt idx="25">
                  <c:v>710.77280689249983</c:v>
                </c:pt>
                <c:pt idx="26">
                  <c:v>671.1039609999998</c:v>
                </c:pt>
                <c:pt idx="27">
                  <c:v>323.86557136999994</c:v>
                </c:pt>
                <c:pt idx="28">
                  <c:v>345.55792424999999</c:v>
                </c:pt>
                <c:pt idx="29">
                  <c:v>390.17272524999998</c:v>
                </c:pt>
                <c:pt idx="30">
                  <c:v>209.35568499999999</c:v>
                </c:pt>
                <c:pt idx="31">
                  <c:v>210.11545224999998</c:v>
                </c:pt>
                <c:pt idx="32">
                  <c:v>275.96418079999989</c:v>
                </c:pt>
                <c:pt idx="33">
                  <c:v>260.58431574999997</c:v>
                </c:pt>
                <c:pt idx="34">
                  <c:v>475.89025000000004</c:v>
                </c:pt>
                <c:pt idx="35">
                  <c:v>145</c:v>
                </c:pt>
                <c:pt idx="36">
                  <c:v>340.79650000000004</c:v>
                </c:pt>
                <c:pt idx="37">
                  <c:v>215.78975</c:v>
                </c:pt>
                <c:pt idx="38">
                  <c:v>268.38625000000002</c:v>
                </c:pt>
                <c:pt idx="39">
                  <c:v>506.87175000000002</c:v>
                </c:pt>
                <c:pt idx="40">
                  <c:v>384.74700000000001</c:v>
                </c:pt>
                <c:pt idx="41">
                  <c:v>384.0265</c:v>
                </c:pt>
                <c:pt idx="42">
                  <c:v>614.22625000000005</c:v>
                </c:pt>
                <c:pt idx="43">
                  <c:v>387.26875000000001</c:v>
                </c:pt>
                <c:pt idx="44">
                  <c:v>589.72924999999998</c:v>
                </c:pt>
                <c:pt idx="45">
                  <c:v>561.62975000000006</c:v>
                </c:pt>
                <c:pt idx="46">
                  <c:v>630.07725000000005</c:v>
                </c:pt>
                <c:pt idx="47">
                  <c:v>628.27600000000007</c:v>
                </c:pt>
                <c:pt idx="48">
                  <c:v>706.09</c:v>
                </c:pt>
                <c:pt idx="49">
                  <c:v>592.25099999999998</c:v>
                </c:pt>
                <c:pt idx="50">
                  <c:v>265.50425000000001</c:v>
                </c:pt>
                <c:pt idx="51">
                  <c:v>1053.73125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4F-4ABC-B83C-2875CB2949FE}"/>
            </c:ext>
          </c:extLst>
        </c:ser>
        <c:ser>
          <c:idx val="9"/>
          <c:order val="9"/>
          <c:tx>
            <c:v>Brazil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2021'!$AD$6:$AD$57</c:f>
              <c:numCache>
                <c:formatCode>#,##0_ ;\-#,##0\ </c:formatCode>
                <c:ptCount val="52"/>
                <c:pt idx="11">
                  <c:v>0</c:v>
                </c:pt>
                <c:pt idx="12">
                  <c:v>12.909600000000001</c:v>
                </c:pt>
                <c:pt idx="13">
                  <c:v>51.638400000000004</c:v>
                </c:pt>
                <c:pt idx="14">
                  <c:v>124.7004</c:v>
                </c:pt>
                <c:pt idx="15">
                  <c:v>125</c:v>
                </c:pt>
                <c:pt idx="16">
                  <c:v>156.9744</c:v>
                </c:pt>
                <c:pt idx="17">
                  <c:v>124.7004</c:v>
                </c:pt>
                <c:pt idx="18">
                  <c:v>125</c:v>
                </c:pt>
                <c:pt idx="19">
                  <c:v>62.4</c:v>
                </c:pt>
                <c:pt idx="20">
                  <c:v>62</c:v>
                </c:pt>
                <c:pt idx="21">
                  <c:v>51.638400000000004</c:v>
                </c:pt>
                <c:pt idx="22">
                  <c:v>51.638400000000004</c:v>
                </c:pt>
                <c:pt idx="23">
                  <c:v>51.638400000000004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4F-4ABC-B83C-2875CB294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652352"/>
        <c:axId val="57654272"/>
      </c:barChart>
      <c:catAx>
        <c:axId val="5765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68425953407717"/>
              <c:y val="0.83627956449158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654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654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ZA" b="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6.9202879573534463E-3"/>
              <c:y val="0.329628458731589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7652352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3569844789356982E-2"/>
          <c:y val="0.91361254327261621"/>
          <c:w val="0.85778654608306992"/>
          <c:h val="4.87365390005860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/>
              <a:t>2021 EU &amp; UK Greenskin &amp; Hass supply (updated 13/4/2021)</a:t>
            </a:r>
            <a:r>
              <a:rPr lang="en-US" sz="1400" b="1" baseline="0"/>
              <a:t> </a:t>
            </a:r>
            <a:endParaRPr lang="en-US" sz="1400" b="1"/>
          </a:p>
        </c:rich>
      </c:tx>
      <c:layout>
        <c:manualLayout>
          <c:xMode val="edge"/>
          <c:yMode val="edge"/>
          <c:x val="0.2777945747113103"/>
          <c:y val="3.194647131299242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35578255829516E-2"/>
          <c:y val="0.13311337312848195"/>
          <c:w val="0.8849740932642487"/>
          <c:h val="0.65045159496691118"/>
        </c:manualLayout>
      </c:layout>
      <c:barChart>
        <c:barDir val="col"/>
        <c:grouping val="stacked"/>
        <c:varyColors val="0"/>
        <c:ser>
          <c:idx val="0"/>
          <c:order val="0"/>
          <c:tx>
            <c:v>Greenskins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2021'!$AF$6:$AF$57</c:f>
              <c:numCache>
                <c:formatCode>#,##0_ ;\-#,##0\ </c:formatCode>
                <c:ptCount val="52"/>
                <c:pt idx="0">
                  <c:v>408.65</c:v>
                </c:pt>
                <c:pt idx="1">
                  <c:v>335.96</c:v>
                </c:pt>
                <c:pt idx="2">
                  <c:v>283.57</c:v>
                </c:pt>
                <c:pt idx="3">
                  <c:v>265.89</c:v>
                </c:pt>
                <c:pt idx="4">
                  <c:v>394.70600000000002</c:v>
                </c:pt>
                <c:pt idx="5">
                  <c:v>384.79640000000001</c:v>
                </c:pt>
                <c:pt idx="6">
                  <c:v>332.84000000000003</c:v>
                </c:pt>
                <c:pt idx="7">
                  <c:v>525.05999999999995</c:v>
                </c:pt>
                <c:pt idx="8">
                  <c:v>335.66999999999996</c:v>
                </c:pt>
                <c:pt idx="9">
                  <c:v>260.80599999999998</c:v>
                </c:pt>
                <c:pt idx="10">
                  <c:v>307.07549999999981</c:v>
                </c:pt>
                <c:pt idx="11">
                  <c:v>347.06299999999999</c:v>
                </c:pt>
                <c:pt idx="12">
                  <c:v>532.822</c:v>
                </c:pt>
                <c:pt idx="13">
                  <c:v>537.67349999999999</c:v>
                </c:pt>
                <c:pt idx="14">
                  <c:v>368.69275000000005</c:v>
                </c:pt>
                <c:pt idx="15">
                  <c:v>648.6845000000003</c:v>
                </c:pt>
                <c:pt idx="16">
                  <c:v>755.54070000000002</c:v>
                </c:pt>
                <c:pt idx="17">
                  <c:v>742.21122403200002</c:v>
                </c:pt>
                <c:pt idx="18">
                  <c:v>741.89172547199996</c:v>
                </c:pt>
                <c:pt idx="19">
                  <c:v>876.77880604800009</c:v>
                </c:pt>
                <c:pt idx="20">
                  <c:v>759.76692633599998</c:v>
                </c:pt>
                <c:pt idx="21">
                  <c:v>843.20663999999999</c:v>
                </c:pt>
                <c:pt idx="22">
                  <c:v>577.43736000000001</c:v>
                </c:pt>
                <c:pt idx="23">
                  <c:v>519.12120000000004</c:v>
                </c:pt>
                <c:pt idx="24">
                  <c:v>490.45967999999999</c:v>
                </c:pt>
                <c:pt idx="25">
                  <c:v>411.90959999999995</c:v>
                </c:pt>
                <c:pt idx="26">
                  <c:v>633.92376000000002</c:v>
                </c:pt>
                <c:pt idx="27">
                  <c:v>435.56304</c:v>
                </c:pt>
                <c:pt idx="28">
                  <c:v>432.57456000000002</c:v>
                </c:pt>
                <c:pt idx="29">
                  <c:v>378.41496000000001</c:v>
                </c:pt>
                <c:pt idx="30">
                  <c:v>371.56151999999997</c:v>
                </c:pt>
                <c:pt idx="31">
                  <c:v>329.27135999999996</c:v>
                </c:pt>
                <c:pt idx="32">
                  <c:v>266.33639999999997</c:v>
                </c:pt>
                <c:pt idx="33">
                  <c:v>164.93400000000003</c:v>
                </c:pt>
                <c:pt idx="34">
                  <c:v>237.20400000000001</c:v>
                </c:pt>
                <c:pt idx="35">
                  <c:v>203.84096</c:v>
                </c:pt>
                <c:pt idx="36">
                  <c:v>256.36964</c:v>
                </c:pt>
                <c:pt idx="37">
                  <c:v>208.69594000000001</c:v>
                </c:pt>
                <c:pt idx="38">
                  <c:v>383.93895999999995</c:v>
                </c:pt>
                <c:pt idx="39">
                  <c:v>422.05955999999992</c:v>
                </c:pt>
                <c:pt idx="40">
                  <c:v>261.64059999999995</c:v>
                </c:pt>
                <c:pt idx="41">
                  <c:v>373.74999999999994</c:v>
                </c:pt>
                <c:pt idx="42">
                  <c:v>337.82029999999997</c:v>
                </c:pt>
                <c:pt idx="43">
                  <c:v>230.01299999999998</c:v>
                </c:pt>
                <c:pt idx="44">
                  <c:v>261.34269999999998</c:v>
                </c:pt>
                <c:pt idx="45">
                  <c:v>264.80829999999997</c:v>
                </c:pt>
                <c:pt idx="46">
                  <c:v>473.82599999999996</c:v>
                </c:pt>
                <c:pt idx="47">
                  <c:v>452.83850000000001</c:v>
                </c:pt>
                <c:pt idx="48">
                  <c:v>536.79369999999994</c:v>
                </c:pt>
                <c:pt idx="49">
                  <c:v>543.68589999999995</c:v>
                </c:pt>
                <c:pt idx="50">
                  <c:v>381.84160000000003</c:v>
                </c:pt>
                <c:pt idx="51">
                  <c:v>328.65669999999994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F-40AC-99A2-939D10C567FF}"/>
            </c:ext>
          </c:extLst>
        </c:ser>
        <c:ser>
          <c:idx val="1"/>
          <c:order val="1"/>
          <c:tx>
            <c:v>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2021'!$AG$6:$AG$57</c:f>
              <c:numCache>
                <c:formatCode>#,##0_ ;\-#,##0\ </c:formatCode>
                <c:ptCount val="52"/>
                <c:pt idx="0">
                  <c:v>2375.0442499999999</c:v>
                </c:pt>
                <c:pt idx="1">
                  <c:v>2253.0657499999998</c:v>
                </c:pt>
                <c:pt idx="2">
                  <c:v>1856.3812500000001</c:v>
                </c:pt>
                <c:pt idx="3">
                  <c:v>1930.789</c:v>
                </c:pt>
                <c:pt idx="4">
                  <c:v>1672.844208</c:v>
                </c:pt>
                <c:pt idx="5">
                  <c:v>1587.8348835000002</c:v>
                </c:pt>
                <c:pt idx="6">
                  <c:v>1739.9619435</c:v>
                </c:pt>
                <c:pt idx="7">
                  <c:v>2023.4937042500001</c:v>
                </c:pt>
                <c:pt idx="8">
                  <c:v>2280.5859157499999</c:v>
                </c:pt>
                <c:pt idx="9">
                  <c:v>2241.3856032499998</c:v>
                </c:pt>
                <c:pt idx="10">
                  <c:v>2769.4707492499579</c:v>
                </c:pt>
                <c:pt idx="11">
                  <c:v>3012.9966584999997</c:v>
                </c:pt>
                <c:pt idx="12">
                  <c:v>3879.1997007499995</c:v>
                </c:pt>
                <c:pt idx="13">
                  <c:v>2853.4518619999999</c:v>
                </c:pt>
                <c:pt idx="14">
                  <c:v>3206.6509880000008</c:v>
                </c:pt>
                <c:pt idx="15">
                  <c:v>4103.673119</c:v>
                </c:pt>
                <c:pt idx="16">
                  <c:v>3411.3587200000006</c:v>
                </c:pt>
                <c:pt idx="17">
                  <c:v>4389.7110458999996</c:v>
                </c:pt>
                <c:pt idx="18">
                  <c:v>4427.7506174999999</c:v>
                </c:pt>
                <c:pt idx="19">
                  <c:v>4399.6088832999994</c:v>
                </c:pt>
                <c:pt idx="20">
                  <c:v>4403.0318645999996</c:v>
                </c:pt>
                <c:pt idx="21">
                  <c:v>4659.9251889000006</c:v>
                </c:pt>
                <c:pt idx="22">
                  <c:v>3983.77094665</c:v>
                </c:pt>
                <c:pt idx="23">
                  <c:v>4457.7695109999995</c:v>
                </c:pt>
                <c:pt idx="24">
                  <c:v>4042.9855918174999</c:v>
                </c:pt>
                <c:pt idx="25">
                  <c:v>4022.5751895925</c:v>
                </c:pt>
                <c:pt idx="26">
                  <c:v>3947.8987354000001</c:v>
                </c:pt>
                <c:pt idx="27">
                  <c:v>3437.1825953699999</c:v>
                </c:pt>
                <c:pt idx="28">
                  <c:v>3447.7352266500002</c:v>
                </c:pt>
                <c:pt idx="29">
                  <c:v>3819.7674868500003</c:v>
                </c:pt>
                <c:pt idx="30">
                  <c:v>3660.9626961999998</c:v>
                </c:pt>
                <c:pt idx="31">
                  <c:v>3788.6494368499998</c:v>
                </c:pt>
                <c:pt idx="32">
                  <c:v>3780.7878608000001</c:v>
                </c:pt>
                <c:pt idx="33">
                  <c:v>3219.2208769499994</c:v>
                </c:pt>
                <c:pt idx="34">
                  <c:v>3547.6648804000001</c:v>
                </c:pt>
                <c:pt idx="35">
                  <c:v>3168.5793503999998</c:v>
                </c:pt>
                <c:pt idx="36">
                  <c:v>3276.7791115999999</c:v>
                </c:pt>
                <c:pt idx="37">
                  <c:v>2621.3605728000002</c:v>
                </c:pt>
                <c:pt idx="38">
                  <c:v>2098.2657748000001</c:v>
                </c:pt>
                <c:pt idx="39">
                  <c:v>2774.0925500000003</c:v>
                </c:pt>
                <c:pt idx="40">
                  <c:v>2331.9588549999999</c:v>
                </c:pt>
                <c:pt idx="41">
                  <c:v>2316.6297250000002</c:v>
                </c:pt>
                <c:pt idx="42">
                  <c:v>2461.4785075</c:v>
                </c:pt>
                <c:pt idx="43">
                  <c:v>2852.6006999999991</c:v>
                </c:pt>
                <c:pt idx="44">
                  <c:v>2924.2906499999995</c:v>
                </c:pt>
                <c:pt idx="45">
                  <c:v>3515.1634999999987</c:v>
                </c:pt>
                <c:pt idx="46">
                  <c:v>3499.1046749999987</c:v>
                </c:pt>
                <c:pt idx="47">
                  <c:v>3634.9651499999973</c:v>
                </c:pt>
                <c:pt idx="48">
                  <c:v>2726.9161999999997</c:v>
                </c:pt>
                <c:pt idx="49">
                  <c:v>2487.9351500000007</c:v>
                </c:pt>
                <c:pt idx="50">
                  <c:v>2382.2031224999996</c:v>
                </c:pt>
                <c:pt idx="51">
                  <c:v>2946.2985000000003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F-40AC-99A2-939D10C56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7571584"/>
        <c:axId val="57577856"/>
      </c:barChart>
      <c:catAx>
        <c:axId val="5757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ZA"/>
                  <a:t>Week on market</a:t>
                </a:r>
              </a:p>
            </c:rich>
          </c:tx>
          <c:layout>
            <c:manualLayout>
              <c:xMode val="edge"/>
              <c:yMode val="edge"/>
              <c:x val="0.46735753321086781"/>
              <c:y val="0.86486628661863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575778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577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ZA" sz="1200"/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5.636919628780197E-3"/>
              <c:y val="0.339609516830076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57571584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2021 Total EU &amp; UK Avocado Supply (updated 13/4/2021)</a:t>
            </a:r>
          </a:p>
        </c:rich>
      </c:tx>
      <c:layout>
        <c:manualLayout>
          <c:xMode val="edge"/>
          <c:yMode val="edge"/>
          <c:x val="0.37092769793910296"/>
          <c:y val="1.5167489657013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3471275731788"/>
          <c:y val="0.10774601749511663"/>
          <c:w val="0.87010353077859759"/>
          <c:h val="0.61330989112899326"/>
        </c:manualLayout>
      </c:layout>
      <c:barChart>
        <c:barDir val="col"/>
        <c:grouping val="stacked"/>
        <c:varyColors val="0"/>
        <c:ser>
          <c:idx val="0"/>
          <c:order val="0"/>
          <c:tx>
            <c:v>Israel green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2021'!$B$6:$B$57</c:f>
              <c:numCache>
                <c:formatCode>#,##0_ ;\-#,##0\ </c:formatCode>
                <c:ptCount val="52"/>
                <c:pt idx="0">
                  <c:v>290</c:v>
                </c:pt>
                <c:pt idx="1">
                  <c:v>215</c:v>
                </c:pt>
                <c:pt idx="2">
                  <c:v>231.25</c:v>
                </c:pt>
                <c:pt idx="3">
                  <c:v>161.25</c:v>
                </c:pt>
                <c:pt idx="4">
                  <c:v>230</c:v>
                </c:pt>
                <c:pt idx="5">
                  <c:v>192.5</c:v>
                </c:pt>
                <c:pt idx="6">
                  <c:v>140</c:v>
                </c:pt>
                <c:pt idx="7">
                  <c:v>150</c:v>
                </c:pt>
                <c:pt idx="8">
                  <c:v>52.5</c:v>
                </c:pt>
                <c:pt idx="9">
                  <c:v>47.5</c:v>
                </c:pt>
                <c:pt idx="10">
                  <c:v>17.5</c:v>
                </c:pt>
                <c:pt idx="11">
                  <c:v>1.25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35">
                  <c:v>54.05</c:v>
                </c:pt>
                <c:pt idx="36">
                  <c:v>135.125</c:v>
                </c:pt>
                <c:pt idx="37">
                  <c:v>112.41249999999999</c:v>
                </c:pt>
                <c:pt idx="38">
                  <c:v>346.15</c:v>
                </c:pt>
                <c:pt idx="39">
                  <c:v>388.12499999999994</c:v>
                </c:pt>
                <c:pt idx="40">
                  <c:v>244.37499999999997</c:v>
                </c:pt>
                <c:pt idx="41">
                  <c:v>373.74999999999994</c:v>
                </c:pt>
                <c:pt idx="42">
                  <c:v>329.1875</c:v>
                </c:pt>
                <c:pt idx="43">
                  <c:v>215.62499999999997</c:v>
                </c:pt>
                <c:pt idx="44">
                  <c:v>185.72499999999999</c:v>
                </c:pt>
                <c:pt idx="45">
                  <c:v>149.5</c:v>
                </c:pt>
                <c:pt idx="46">
                  <c:v>280.3125</c:v>
                </c:pt>
                <c:pt idx="47">
                  <c:v>281.75</c:v>
                </c:pt>
                <c:pt idx="48">
                  <c:v>416.87499999999994</c:v>
                </c:pt>
                <c:pt idx="49">
                  <c:v>416.87499999999994</c:v>
                </c:pt>
                <c:pt idx="50">
                  <c:v>274.5625</c:v>
                </c:pt>
                <c:pt idx="51">
                  <c:v>209.87499999999997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E-4072-BFC3-FD9668CABFE6}"/>
            </c:ext>
          </c:extLst>
        </c:ser>
        <c:ser>
          <c:idx val="1"/>
          <c:order val="1"/>
          <c:tx>
            <c:v>Israel Hass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2021'!$C$6:$C$57</c:f>
              <c:numCache>
                <c:formatCode>#,##0_ ;\-#,##0\ </c:formatCode>
                <c:ptCount val="52"/>
                <c:pt idx="0">
                  <c:v>367.5</c:v>
                </c:pt>
                <c:pt idx="1">
                  <c:v>360</c:v>
                </c:pt>
                <c:pt idx="2">
                  <c:v>425</c:v>
                </c:pt>
                <c:pt idx="3">
                  <c:v>255</c:v>
                </c:pt>
                <c:pt idx="4">
                  <c:v>575</c:v>
                </c:pt>
                <c:pt idx="5">
                  <c:v>502.5</c:v>
                </c:pt>
                <c:pt idx="6">
                  <c:v>561.25</c:v>
                </c:pt>
                <c:pt idx="7">
                  <c:v>465</c:v>
                </c:pt>
                <c:pt idx="8">
                  <c:v>385</c:v>
                </c:pt>
                <c:pt idx="9">
                  <c:v>612.5</c:v>
                </c:pt>
                <c:pt idx="10">
                  <c:v>517.5</c:v>
                </c:pt>
                <c:pt idx="11">
                  <c:v>395</c:v>
                </c:pt>
                <c:pt idx="12">
                  <c:v>495</c:v>
                </c:pt>
                <c:pt idx="13">
                  <c:v>225</c:v>
                </c:pt>
                <c:pt idx="14">
                  <c:v>150</c:v>
                </c:pt>
                <c:pt idx="15">
                  <c:v>60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77.625</c:v>
                </c:pt>
                <c:pt idx="43">
                  <c:v>169.625</c:v>
                </c:pt>
                <c:pt idx="44">
                  <c:v>211.02499999999998</c:v>
                </c:pt>
                <c:pt idx="45">
                  <c:v>168.1875</c:v>
                </c:pt>
                <c:pt idx="46">
                  <c:v>176.8125</c:v>
                </c:pt>
                <c:pt idx="47">
                  <c:v>232.87499999999997</c:v>
                </c:pt>
                <c:pt idx="48">
                  <c:v>346.4375</c:v>
                </c:pt>
                <c:pt idx="49">
                  <c:v>376.62499999999994</c:v>
                </c:pt>
                <c:pt idx="50">
                  <c:v>370.87499999999994</c:v>
                </c:pt>
                <c:pt idx="51">
                  <c:v>334.9375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9E-4072-BFC3-FD9668CABFE6}"/>
            </c:ext>
          </c:extLst>
        </c:ser>
        <c:ser>
          <c:idx val="2"/>
          <c:order val="2"/>
          <c:tx>
            <c:v>Spain Green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2021'!$E$6:$E$57</c:f>
              <c:numCache>
                <c:formatCode>#,##0_ ;\-#,##0\ </c:formatCode>
                <c:ptCount val="52"/>
                <c:pt idx="0">
                  <c:v>26.25</c:v>
                </c:pt>
                <c:pt idx="1">
                  <c:v>18</c:v>
                </c:pt>
                <c:pt idx="2">
                  <c:v>18</c:v>
                </c:pt>
                <c:pt idx="3">
                  <c:v>36</c:v>
                </c:pt>
                <c:pt idx="4">
                  <c:v>21.75</c:v>
                </c:pt>
                <c:pt idx="5">
                  <c:v>29.25</c:v>
                </c:pt>
                <c:pt idx="6">
                  <c:v>45</c:v>
                </c:pt>
                <c:pt idx="7">
                  <c:v>100.5</c:v>
                </c:pt>
                <c:pt idx="8">
                  <c:v>77.25</c:v>
                </c:pt>
                <c:pt idx="9">
                  <c:v>86.25</c:v>
                </c:pt>
                <c:pt idx="10">
                  <c:v>35.25</c:v>
                </c:pt>
                <c:pt idx="11">
                  <c:v>12.75</c:v>
                </c:pt>
                <c:pt idx="12">
                  <c:v>2.25</c:v>
                </c:pt>
                <c:pt idx="13">
                  <c:v>1.5</c:v>
                </c:pt>
                <c:pt idx="14">
                  <c:v>1.2749999999999999</c:v>
                </c:pt>
                <c:pt idx="15">
                  <c:v>0.63749999999999996</c:v>
                </c:pt>
                <c:pt idx="16">
                  <c:v>0.63749999999999996</c:v>
                </c:pt>
                <c:pt idx="17">
                  <c:v>0.63749999999999996</c:v>
                </c:pt>
                <c:pt idx="18">
                  <c:v>0.63749999999999996</c:v>
                </c:pt>
                <c:pt idx="19">
                  <c:v>0.63749999999999996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69.862499999999997</c:v>
                </c:pt>
                <c:pt idx="45">
                  <c:v>92.287499999999994</c:v>
                </c:pt>
                <c:pt idx="46">
                  <c:v>164.73749999999998</c:v>
                </c:pt>
                <c:pt idx="47">
                  <c:v>142.3125</c:v>
                </c:pt>
                <c:pt idx="48">
                  <c:v>85.387499999999989</c:v>
                </c:pt>
                <c:pt idx="49">
                  <c:v>100.91249999999999</c:v>
                </c:pt>
                <c:pt idx="50">
                  <c:v>61.237499999999997</c:v>
                </c:pt>
                <c:pt idx="51">
                  <c:v>69.862499999999997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9E-4072-BFC3-FD9668CABFE6}"/>
            </c:ext>
          </c:extLst>
        </c:ser>
        <c:ser>
          <c:idx val="3"/>
          <c:order val="3"/>
          <c:tx>
            <c:v>Spain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2021'!$F$6:$F$57</c:f>
              <c:numCache>
                <c:formatCode>#,##0_ ;\-#,##0\ </c:formatCode>
                <c:ptCount val="52"/>
                <c:pt idx="0">
                  <c:v>333.75</c:v>
                </c:pt>
                <c:pt idx="1">
                  <c:v>503.25</c:v>
                </c:pt>
                <c:pt idx="2">
                  <c:v>498.75</c:v>
                </c:pt>
                <c:pt idx="3">
                  <c:v>685.5</c:v>
                </c:pt>
                <c:pt idx="4">
                  <c:v>644.25</c:v>
                </c:pt>
                <c:pt idx="5">
                  <c:v>682.5</c:v>
                </c:pt>
                <c:pt idx="6">
                  <c:v>606.75</c:v>
                </c:pt>
                <c:pt idx="7">
                  <c:v>723.75</c:v>
                </c:pt>
                <c:pt idx="8">
                  <c:v>729.75</c:v>
                </c:pt>
                <c:pt idx="9">
                  <c:v>825</c:v>
                </c:pt>
                <c:pt idx="10">
                  <c:v>753.75</c:v>
                </c:pt>
                <c:pt idx="11">
                  <c:v>883.5</c:v>
                </c:pt>
                <c:pt idx="12">
                  <c:v>969</c:v>
                </c:pt>
                <c:pt idx="13">
                  <c:v>624.75</c:v>
                </c:pt>
                <c:pt idx="14">
                  <c:v>625.38749999999993</c:v>
                </c:pt>
                <c:pt idx="15">
                  <c:v>600</c:v>
                </c:pt>
                <c:pt idx="16">
                  <c:v>550</c:v>
                </c:pt>
                <c:pt idx="17">
                  <c:v>450</c:v>
                </c:pt>
                <c:pt idx="18">
                  <c:v>299.625</c:v>
                </c:pt>
                <c:pt idx="19">
                  <c:v>148.75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11.212499999999999</c:v>
                </c:pt>
                <c:pt idx="47">
                  <c:v>119.02499999999999</c:v>
                </c:pt>
                <c:pt idx="48">
                  <c:v>315.67499999999995</c:v>
                </c:pt>
                <c:pt idx="49">
                  <c:v>464.88749999999999</c:v>
                </c:pt>
                <c:pt idx="50">
                  <c:v>489.03749999999997</c:v>
                </c:pt>
                <c:pt idx="51">
                  <c:v>569.25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9E-4072-BFC3-FD9668CABFE6}"/>
            </c:ext>
          </c:extLst>
        </c:ser>
        <c:ser>
          <c:idx val="4"/>
          <c:order val="4"/>
          <c:tx>
            <c:v>Mexico Green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2021'!$H$6:$H$57</c:f>
              <c:numCache>
                <c:formatCode>#,##0_ ;\-#,##0\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9E-4072-BFC3-FD9668CABFE6}"/>
            </c:ext>
          </c:extLst>
        </c:ser>
        <c:ser>
          <c:idx val="5"/>
          <c:order val="5"/>
          <c:tx>
            <c:v>Mexico Hass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2021'!$I$6:$I$57</c:f>
              <c:numCache>
                <c:formatCode>#,##0_ ;\-#,##0\ </c:formatCode>
                <c:ptCount val="52"/>
                <c:pt idx="0">
                  <c:v>551.25</c:v>
                </c:pt>
                <c:pt idx="1">
                  <c:v>685.75</c:v>
                </c:pt>
                <c:pt idx="2">
                  <c:v>393</c:v>
                </c:pt>
                <c:pt idx="3">
                  <c:v>415</c:v>
                </c:pt>
                <c:pt idx="4">
                  <c:v>118.408</c:v>
                </c:pt>
                <c:pt idx="5">
                  <c:v>148.29499999999999</c:v>
                </c:pt>
                <c:pt idx="6">
                  <c:v>213.803</c:v>
                </c:pt>
                <c:pt idx="7">
                  <c:v>233.40799999999999</c:v>
                </c:pt>
                <c:pt idx="8">
                  <c:v>207.20500000000001</c:v>
                </c:pt>
                <c:pt idx="9">
                  <c:v>240.62299999999999</c:v>
                </c:pt>
                <c:pt idx="10">
                  <c:v>124.30800000000001</c:v>
                </c:pt>
                <c:pt idx="11">
                  <c:v>131.35300000000001</c:v>
                </c:pt>
                <c:pt idx="12">
                  <c:v>145.34800000000001</c:v>
                </c:pt>
                <c:pt idx="13">
                  <c:v>85.697999999999993</c:v>
                </c:pt>
                <c:pt idx="14">
                  <c:v>64.215000000000003</c:v>
                </c:pt>
                <c:pt idx="15">
                  <c:v>100.863</c:v>
                </c:pt>
                <c:pt idx="16">
                  <c:v>0</c:v>
                </c:pt>
                <c:pt idx="17">
                  <c:v>29.644560000000006</c:v>
                </c:pt>
                <c:pt idx="18">
                  <c:v>6.0548399999999996</c:v>
                </c:pt>
                <c:pt idx="19">
                  <c:v>6.16</c:v>
                </c:pt>
                <c:pt idx="20">
                  <c:v>0</c:v>
                </c:pt>
                <c:pt idx="21">
                  <c:v>0</c:v>
                </c:pt>
                <c:pt idx="22">
                  <c:v>11.6</c:v>
                </c:pt>
                <c:pt idx="23">
                  <c:v>6</c:v>
                </c:pt>
                <c:pt idx="24">
                  <c:v>24</c:v>
                </c:pt>
                <c:pt idx="25">
                  <c:v>17.600187500000001</c:v>
                </c:pt>
                <c:pt idx="26">
                  <c:v>30</c:v>
                </c:pt>
                <c:pt idx="27">
                  <c:v>21.759999999999998</c:v>
                </c:pt>
                <c:pt idx="28">
                  <c:v>20.34</c:v>
                </c:pt>
                <c:pt idx="29">
                  <c:v>54.560000000000009</c:v>
                </c:pt>
                <c:pt idx="30">
                  <c:v>26.88</c:v>
                </c:pt>
                <c:pt idx="31">
                  <c:v>77.180215000000004</c:v>
                </c:pt>
                <c:pt idx="32">
                  <c:v>31.200000000000003</c:v>
                </c:pt>
                <c:pt idx="33">
                  <c:v>97.694749999999971</c:v>
                </c:pt>
                <c:pt idx="34">
                  <c:v>188.1456</c:v>
                </c:pt>
                <c:pt idx="35">
                  <c:v>219.38</c:v>
                </c:pt>
                <c:pt idx="36">
                  <c:v>355.36241000000001</c:v>
                </c:pt>
                <c:pt idx="37">
                  <c:v>554.34059999999999</c:v>
                </c:pt>
                <c:pt idx="38">
                  <c:v>515.59489999999983</c:v>
                </c:pt>
                <c:pt idx="39">
                  <c:v>923.39279999999997</c:v>
                </c:pt>
                <c:pt idx="40">
                  <c:v>869.22617500000001</c:v>
                </c:pt>
                <c:pt idx="41">
                  <c:v>939.39522500000044</c:v>
                </c:pt>
                <c:pt idx="42">
                  <c:v>1016.6894274999999</c:v>
                </c:pt>
                <c:pt idx="43">
                  <c:v>1433.6557499999992</c:v>
                </c:pt>
                <c:pt idx="44">
                  <c:v>1276.8499999999999</c:v>
                </c:pt>
                <c:pt idx="45">
                  <c:v>1454.4998499999992</c:v>
                </c:pt>
                <c:pt idx="46">
                  <c:v>1360.0824249999982</c:v>
                </c:pt>
                <c:pt idx="47">
                  <c:v>1117.5336499999992</c:v>
                </c:pt>
                <c:pt idx="48">
                  <c:v>589.42769999999996</c:v>
                </c:pt>
                <c:pt idx="49">
                  <c:v>814.78390000000081</c:v>
                </c:pt>
                <c:pt idx="50">
                  <c:v>633.9701225</c:v>
                </c:pt>
                <c:pt idx="51">
                  <c:v>657.99700000000018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9E-4072-BFC3-FD9668CABFE6}"/>
            </c:ext>
          </c:extLst>
        </c:ser>
        <c:ser>
          <c:idx val="6"/>
          <c:order val="6"/>
          <c:tx>
            <c:v>Kenya Green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2021'!$K$6:$K$57</c:f>
              <c:numCache>
                <c:formatCode>#,##0_ ;\-#,##0\ </c:formatCode>
                <c:ptCount val="52"/>
                <c:pt idx="15">
                  <c:v>82.32</c:v>
                </c:pt>
                <c:pt idx="16">
                  <c:v>98.783999999999992</c:v>
                </c:pt>
                <c:pt idx="17">
                  <c:v>131.49612403200001</c:v>
                </c:pt>
                <c:pt idx="18">
                  <c:v>178.45902547199998</c:v>
                </c:pt>
                <c:pt idx="19">
                  <c:v>197.24418604799999</c:v>
                </c:pt>
                <c:pt idx="20">
                  <c:v>206.63676633599997</c:v>
                </c:pt>
                <c:pt idx="21">
                  <c:v>210</c:v>
                </c:pt>
                <c:pt idx="22">
                  <c:v>126</c:v>
                </c:pt>
                <c:pt idx="23">
                  <c:v>100.8</c:v>
                </c:pt>
                <c:pt idx="24">
                  <c:v>84</c:v>
                </c:pt>
                <c:pt idx="25">
                  <c:v>75.599999999999994</c:v>
                </c:pt>
                <c:pt idx="26">
                  <c:v>63</c:v>
                </c:pt>
                <c:pt idx="27">
                  <c:v>5.28</c:v>
                </c:pt>
                <c:pt idx="28">
                  <c:v>5.28</c:v>
                </c:pt>
                <c:pt idx="29">
                  <c:v>5.28</c:v>
                </c:pt>
                <c:pt idx="30">
                  <c:v>5.28</c:v>
                </c:pt>
                <c:pt idx="31">
                  <c:v>5.28</c:v>
                </c:pt>
                <c:pt idx="32">
                  <c:v>5.28</c:v>
                </c:pt>
                <c:pt idx="33">
                  <c:v>5.28</c:v>
                </c:pt>
                <c:pt idx="34">
                  <c:v>5.28</c:v>
                </c:pt>
                <c:pt idx="35">
                  <c:v>5.28</c:v>
                </c:pt>
                <c:pt idx="36">
                  <c:v>5.28</c:v>
                </c:pt>
                <c:pt idx="37">
                  <c:v>5.28</c:v>
                </c:pt>
                <c:pt idx="38">
                  <c:v>5.28</c:v>
                </c:pt>
                <c:pt idx="39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9E-4072-BFC3-FD9668CABFE6}"/>
            </c:ext>
          </c:extLst>
        </c:ser>
        <c:ser>
          <c:idx val="7"/>
          <c:order val="7"/>
          <c:tx>
            <c:v>Kenya Hass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2021'!$L$6:$L$57</c:f>
              <c:numCache>
                <c:formatCode>#,##0_ ;\-#,##0\ </c:formatCode>
                <c:ptCount val="52"/>
                <c:pt idx="15">
                  <c:v>110.88</c:v>
                </c:pt>
                <c:pt idx="16">
                  <c:v>64.209599999999995</c:v>
                </c:pt>
                <c:pt idx="17">
                  <c:v>248.10589439999995</c:v>
                </c:pt>
                <c:pt idx="18">
                  <c:v>177.21849599999999</c:v>
                </c:pt>
                <c:pt idx="19">
                  <c:v>141.77479679999999</c:v>
                </c:pt>
                <c:pt idx="20">
                  <c:v>106.33109760000001</c:v>
                </c:pt>
                <c:pt idx="21">
                  <c:v>159.4966464</c:v>
                </c:pt>
                <c:pt idx="22">
                  <c:v>70.887398399999995</c:v>
                </c:pt>
                <c:pt idx="23">
                  <c:v>88.609247999999994</c:v>
                </c:pt>
                <c:pt idx="24">
                  <c:v>212.66219520000001</c:v>
                </c:pt>
                <c:pt idx="25">
                  <c:v>212.66219520000001</c:v>
                </c:pt>
                <c:pt idx="26">
                  <c:v>248.10589439999995</c:v>
                </c:pt>
                <c:pt idx="27">
                  <c:v>265.827744</c:v>
                </c:pt>
                <c:pt idx="28">
                  <c:v>336.71514239999999</c:v>
                </c:pt>
                <c:pt idx="29">
                  <c:v>372.1588415999999</c:v>
                </c:pt>
                <c:pt idx="30">
                  <c:v>389.88069119999989</c:v>
                </c:pt>
                <c:pt idx="31">
                  <c:v>460.76808959999994</c:v>
                </c:pt>
                <c:pt idx="32">
                  <c:v>443.04624000000001</c:v>
                </c:pt>
                <c:pt idx="33">
                  <c:v>389.88069119999989</c:v>
                </c:pt>
                <c:pt idx="34">
                  <c:v>425.32439040000003</c:v>
                </c:pt>
                <c:pt idx="35">
                  <c:v>425.32439040000003</c:v>
                </c:pt>
                <c:pt idx="36">
                  <c:v>372.1588415999999</c:v>
                </c:pt>
                <c:pt idx="37">
                  <c:v>318.99329280000001</c:v>
                </c:pt>
                <c:pt idx="38">
                  <c:v>230.38404479999997</c:v>
                </c:pt>
                <c:pt idx="39">
                  <c:v>82.32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9E-4072-BFC3-FD9668CABFE6}"/>
            </c:ext>
          </c:extLst>
        </c:ser>
        <c:ser>
          <c:idx val="8"/>
          <c:order val="8"/>
          <c:tx>
            <c:v>Argentina Green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2021'!$N$6:$N$57</c:f>
              <c:numCache>
                <c:formatCode>#,##0_ ;\-#,##0\ </c:formatCode>
                <c:ptCount val="52"/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9E-4072-BFC3-FD9668CABFE6}"/>
            </c:ext>
          </c:extLst>
        </c:ser>
        <c:ser>
          <c:idx val="9"/>
          <c:order val="9"/>
          <c:tx>
            <c:v>Argentina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2021'!$O$6:$O$57</c:f>
              <c:numCache>
                <c:formatCode>#,##0_ ;\-#,##0\ </c:formatCode>
                <c:ptCount val="52"/>
                <c:pt idx="41">
                  <c:v>5.08</c:v>
                </c:pt>
                <c:pt idx="42">
                  <c:v>5.08</c:v>
                </c:pt>
                <c:pt idx="43">
                  <c:v>5.08</c:v>
                </c:pt>
                <c:pt idx="44">
                  <c:v>5.08</c:v>
                </c:pt>
                <c:pt idx="45">
                  <c:v>5.08</c:v>
                </c:pt>
                <c:pt idx="46">
                  <c:v>5.08</c:v>
                </c:pt>
                <c:pt idx="47">
                  <c:v>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9E-4072-BFC3-FD9668CABFE6}"/>
            </c:ext>
          </c:extLst>
        </c:ser>
        <c:ser>
          <c:idx val="10"/>
          <c:order val="10"/>
          <c:tx>
            <c:v>Peru Green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2021'!$Q$6:$Q$57</c:f>
              <c:numCache>
                <c:formatCode>#,##0_ ;\-#,##0\ </c:formatCode>
                <c:ptCount val="52"/>
                <c:pt idx="0">
                  <c:v>92.4</c:v>
                </c:pt>
                <c:pt idx="1">
                  <c:v>102.96</c:v>
                </c:pt>
                <c:pt idx="2">
                  <c:v>34.32</c:v>
                </c:pt>
                <c:pt idx="3">
                  <c:v>68.64</c:v>
                </c:pt>
                <c:pt idx="4">
                  <c:v>142.95599999999999</c:v>
                </c:pt>
                <c:pt idx="5">
                  <c:v>163.04640000000001</c:v>
                </c:pt>
                <c:pt idx="6">
                  <c:v>147.84</c:v>
                </c:pt>
                <c:pt idx="7">
                  <c:v>274.56</c:v>
                </c:pt>
                <c:pt idx="8">
                  <c:v>205.92</c:v>
                </c:pt>
                <c:pt idx="9">
                  <c:v>127.056</c:v>
                </c:pt>
                <c:pt idx="10">
                  <c:v>227.92549999999983</c:v>
                </c:pt>
                <c:pt idx="11">
                  <c:v>210.56700000000001</c:v>
                </c:pt>
                <c:pt idx="12">
                  <c:v>297.72399999999999</c:v>
                </c:pt>
                <c:pt idx="13">
                  <c:v>159.9735</c:v>
                </c:pt>
                <c:pt idx="14">
                  <c:v>166.24975000000001</c:v>
                </c:pt>
                <c:pt idx="15">
                  <c:v>378.02300000000031</c:v>
                </c:pt>
                <c:pt idx="16">
                  <c:v>336.67920000000004</c:v>
                </c:pt>
                <c:pt idx="17">
                  <c:v>290.63760000000002</c:v>
                </c:pt>
                <c:pt idx="18">
                  <c:v>235.9632</c:v>
                </c:pt>
                <c:pt idx="19">
                  <c:v>363.15312000000006</c:v>
                </c:pt>
                <c:pt idx="20">
                  <c:v>281.42928000000001</c:v>
                </c:pt>
                <c:pt idx="21">
                  <c:v>404.01504000000006</c:v>
                </c:pt>
                <c:pt idx="22">
                  <c:v>250.92672000000002</c:v>
                </c:pt>
                <c:pt idx="23">
                  <c:v>210.64032</c:v>
                </c:pt>
                <c:pt idx="24">
                  <c:v>170.35392000000002</c:v>
                </c:pt>
                <c:pt idx="25">
                  <c:v>100.71600000000001</c:v>
                </c:pt>
                <c:pt idx="26">
                  <c:v>340.70784000000003</c:v>
                </c:pt>
                <c:pt idx="27">
                  <c:v>219.27312000000003</c:v>
                </c:pt>
                <c:pt idx="28">
                  <c:v>201.43200000000002</c:v>
                </c:pt>
                <c:pt idx="29">
                  <c:v>144.45552000000001</c:v>
                </c:pt>
                <c:pt idx="30">
                  <c:v>147.33312000000001</c:v>
                </c:pt>
                <c:pt idx="31">
                  <c:v>123.7368</c:v>
                </c:pt>
                <c:pt idx="32">
                  <c:v>126.6144</c:v>
                </c:pt>
                <c:pt idx="33">
                  <c:v>66.18480000000001</c:v>
                </c:pt>
                <c:pt idx="34">
                  <c:v>129.49200000000002</c:v>
                </c:pt>
                <c:pt idx="35">
                  <c:v>40.2864</c:v>
                </c:pt>
                <c:pt idx="36">
                  <c:v>34.531200000000005</c:v>
                </c:pt>
                <c:pt idx="37">
                  <c:v>28.776</c:v>
                </c:pt>
                <c:pt idx="38">
                  <c:v>11.510400000000001</c:v>
                </c:pt>
                <c:pt idx="39">
                  <c:v>23.020800000000001</c:v>
                </c:pt>
                <c:pt idx="40">
                  <c:v>17.265600000000003</c:v>
                </c:pt>
                <c:pt idx="41">
                  <c:v>0</c:v>
                </c:pt>
                <c:pt idx="42">
                  <c:v>8.6328000000000014</c:v>
                </c:pt>
                <c:pt idx="43">
                  <c:v>14.388</c:v>
                </c:pt>
                <c:pt idx="44">
                  <c:v>5.7552000000000003</c:v>
                </c:pt>
                <c:pt idx="45">
                  <c:v>23.020800000000001</c:v>
                </c:pt>
                <c:pt idx="46">
                  <c:v>28.776</c:v>
                </c:pt>
                <c:pt idx="47">
                  <c:v>28.776</c:v>
                </c:pt>
                <c:pt idx="48">
                  <c:v>34.531200000000005</c:v>
                </c:pt>
                <c:pt idx="49">
                  <c:v>25.898400000000002</c:v>
                </c:pt>
                <c:pt idx="50">
                  <c:v>46.041600000000003</c:v>
                </c:pt>
                <c:pt idx="51">
                  <c:v>48.919200000000004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9E-4072-BFC3-FD9668CABFE6}"/>
            </c:ext>
          </c:extLst>
        </c:ser>
        <c:ser>
          <c:idx val="11"/>
          <c:order val="11"/>
          <c:tx>
            <c:v>Peru Hass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2021'!$R$6:$R$57</c:f>
              <c:numCache>
                <c:formatCode>#,##0_ ;\-#,##0\ </c:formatCode>
                <c:ptCount val="52"/>
                <c:pt idx="0">
                  <c:v>10.56</c:v>
                </c:pt>
                <c:pt idx="1">
                  <c:v>0</c:v>
                </c:pt>
                <c:pt idx="2">
                  <c:v>2.64</c:v>
                </c:pt>
                <c:pt idx="3">
                  <c:v>5.28</c:v>
                </c:pt>
                <c:pt idx="4">
                  <c:v>2.7720000000000002</c:v>
                </c:pt>
                <c:pt idx="5">
                  <c:v>10.824</c:v>
                </c:pt>
                <c:pt idx="6">
                  <c:v>49.104000000000006</c:v>
                </c:pt>
                <c:pt idx="7">
                  <c:v>101.64</c:v>
                </c:pt>
                <c:pt idx="8">
                  <c:v>184.32479999999998</c:v>
                </c:pt>
                <c:pt idx="9">
                  <c:v>213.47749999999999</c:v>
                </c:pt>
                <c:pt idx="10">
                  <c:v>627.65949999995826</c:v>
                </c:pt>
                <c:pt idx="11">
                  <c:v>846.49899999999957</c:v>
                </c:pt>
                <c:pt idx="12">
                  <c:v>1095.0289999999998</c:v>
                </c:pt>
                <c:pt idx="13">
                  <c:v>899.04900000000009</c:v>
                </c:pt>
                <c:pt idx="14">
                  <c:v>1507.1644500000007</c:v>
                </c:pt>
                <c:pt idx="15">
                  <c:v>2056.7620000000002</c:v>
                </c:pt>
                <c:pt idx="16">
                  <c:v>1861.6963200000005</c:v>
                </c:pt>
                <c:pt idx="17">
                  <c:v>2592.4272000000001</c:v>
                </c:pt>
                <c:pt idx="18">
                  <c:v>2712.3887999999997</c:v>
                </c:pt>
                <c:pt idx="19">
                  <c:v>2787.4651199999998</c:v>
                </c:pt>
                <c:pt idx="20">
                  <c:v>2793.6638399999997</c:v>
                </c:pt>
                <c:pt idx="21">
                  <c:v>3458.8171200000006</c:v>
                </c:pt>
                <c:pt idx="22">
                  <c:v>3228.3187200000002</c:v>
                </c:pt>
                <c:pt idx="23">
                  <c:v>3299.6198400000003</c:v>
                </c:pt>
                <c:pt idx="24">
                  <c:v>3124.9521599999998</c:v>
                </c:pt>
                <c:pt idx="25">
                  <c:v>2816.7532799999999</c:v>
                </c:pt>
                <c:pt idx="26">
                  <c:v>2756.69328</c:v>
                </c:pt>
                <c:pt idx="27">
                  <c:v>2563.5033600000002</c:v>
                </c:pt>
                <c:pt idx="28">
                  <c:v>2514.9062400000003</c:v>
                </c:pt>
                <c:pt idx="29">
                  <c:v>2708.6400000000003</c:v>
                </c:pt>
                <c:pt idx="30">
                  <c:v>2721.66048</c:v>
                </c:pt>
                <c:pt idx="31">
                  <c:v>2696.6702399999999</c:v>
                </c:pt>
                <c:pt idx="32">
                  <c:v>2629.0440000000003</c:v>
                </c:pt>
                <c:pt idx="33">
                  <c:v>2125.86528</c:v>
                </c:pt>
                <c:pt idx="34">
                  <c:v>2106.96288</c:v>
                </c:pt>
                <c:pt idx="35">
                  <c:v>2107.1740800000002</c:v>
                </c:pt>
                <c:pt idx="36">
                  <c:v>1954.0012800000002</c:v>
                </c:pt>
                <c:pt idx="37">
                  <c:v>1282.5384000000001</c:v>
                </c:pt>
                <c:pt idx="38">
                  <c:v>628.78992000000005</c:v>
                </c:pt>
                <c:pt idx="39">
                  <c:v>543.84</c:v>
                </c:pt>
                <c:pt idx="40">
                  <c:v>152.57088000000002</c:v>
                </c:pt>
                <c:pt idx="41">
                  <c:v>84.48</c:v>
                </c:pt>
                <c:pt idx="42">
                  <c:v>68.64</c:v>
                </c:pt>
                <c:pt idx="43">
                  <c:v>21.12</c:v>
                </c:pt>
                <c:pt idx="44">
                  <c:v>21.12</c:v>
                </c:pt>
                <c:pt idx="45">
                  <c:v>5.28</c:v>
                </c:pt>
                <c:pt idx="46">
                  <c:v>15.84</c:v>
                </c:pt>
                <c:pt idx="47">
                  <c:v>0</c:v>
                </c:pt>
                <c:pt idx="48">
                  <c:v>0</c:v>
                </c:pt>
                <c:pt idx="49">
                  <c:v>2.64</c:v>
                </c:pt>
                <c:pt idx="50">
                  <c:v>5.28</c:v>
                </c:pt>
                <c:pt idx="51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9E-4072-BFC3-FD9668CABFE6}"/>
            </c:ext>
          </c:extLst>
        </c:ser>
        <c:ser>
          <c:idx val="12"/>
          <c:order val="12"/>
          <c:tx>
            <c:v>Chile Hass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2021'!$U$6:$U$57</c:f>
              <c:numCache>
                <c:formatCode>#,##0_ ;\-#,##0\ </c:formatCode>
                <c:ptCount val="52"/>
                <c:pt idx="0">
                  <c:v>488.23424999999992</c:v>
                </c:pt>
                <c:pt idx="1">
                  <c:v>251.31575000000001</c:v>
                </c:pt>
                <c:pt idx="2">
                  <c:v>210.49124999999998</c:v>
                </c:pt>
                <c:pt idx="3">
                  <c:v>150.50899999999999</c:v>
                </c:pt>
                <c:pt idx="4">
                  <c:v>163.114</c:v>
                </c:pt>
                <c:pt idx="5">
                  <c:v>141.054</c:v>
                </c:pt>
                <c:pt idx="6">
                  <c:v>156.44799999999998</c:v>
                </c:pt>
                <c:pt idx="7">
                  <c:v>169.15299999999999</c:v>
                </c:pt>
                <c:pt idx="8">
                  <c:v>61.536000000000001</c:v>
                </c:pt>
                <c:pt idx="9">
                  <c:v>39.072000000000003</c:v>
                </c:pt>
                <c:pt idx="10">
                  <c:v>39.503999999999998</c:v>
                </c:pt>
                <c:pt idx="11">
                  <c:v>16.559999999999999</c:v>
                </c:pt>
                <c:pt idx="12">
                  <c:v>16.561</c:v>
                </c:pt>
                <c:pt idx="13">
                  <c:v>5.52</c:v>
                </c:pt>
                <c:pt idx="14">
                  <c:v>27.52</c:v>
                </c:pt>
                <c:pt idx="15">
                  <c:v>165</c:v>
                </c:pt>
                <c:pt idx="16">
                  <c:v>49.68</c:v>
                </c:pt>
                <c:pt idx="17">
                  <c:v>16.567999999999998</c:v>
                </c:pt>
                <c:pt idx="18">
                  <c:v>16.567999999999998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36">
                  <c:v>10.928000000000001</c:v>
                </c:pt>
                <c:pt idx="37">
                  <c:v>40.737250000000003</c:v>
                </c:pt>
                <c:pt idx="38">
                  <c:v>243.33249999999995</c:v>
                </c:pt>
                <c:pt idx="39">
                  <c:v>500</c:v>
                </c:pt>
                <c:pt idx="40">
                  <c:v>750</c:v>
                </c:pt>
                <c:pt idx="41">
                  <c:v>750</c:v>
                </c:pt>
                <c:pt idx="42">
                  <c:v>589.33375000000001</c:v>
                </c:pt>
                <c:pt idx="43">
                  <c:v>800</c:v>
                </c:pt>
                <c:pt idx="44">
                  <c:v>800</c:v>
                </c:pt>
                <c:pt idx="45">
                  <c:v>1300</c:v>
                </c:pt>
                <c:pt idx="46">
                  <c:v>1300</c:v>
                </c:pt>
                <c:pt idx="47">
                  <c:v>1532.1754999999987</c:v>
                </c:pt>
                <c:pt idx="48">
                  <c:v>769.28599999999983</c:v>
                </c:pt>
                <c:pt idx="49">
                  <c:v>236.74775000000005</c:v>
                </c:pt>
                <c:pt idx="50">
                  <c:v>617.53625</c:v>
                </c:pt>
                <c:pt idx="51">
                  <c:v>327.74274999999994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79E-4072-BFC3-FD9668CABFE6}"/>
            </c:ext>
          </c:extLst>
        </c:ser>
        <c:ser>
          <c:idx val="13"/>
          <c:order val="13"/>
          <c:tx>
            <c:v>RSA Green</c:v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2021'!$W$6:$W$57</c:f>
              <c:numCache>
                <c:formatCode>#,##0_ ;\-#,##0\ </c:formatCode>
                <c:ptCount val="52"/>
                <c:pt idx="10">
                  <c:v>26.4</c:v>
                </c:pt>
                <c:pt idx="11">
                  <c:v>122.496</c:v>
                </c:pt>
                <c:pt idx="12">
                  <c:v>232.84800000000001</c:v>
                </c:pt>
                <c:pt idx="13">
                  <c:v>376.2</c:v>
                </c:pt>
                <c:pt idx="14">
                  <c:v>201.16800000000001</c:v>
                </c:pt>
                <c:pt idx="15">
                  <c:v>187.70400000000001</c:v>
                </c:pt>
                <c:pt idx="16">
                  <c:v>319.44</c:v>
                </c:pt>
                <c:pt idx="17">
                  <c:v>319.44</c:v>
                </c:pt>
                <c:pt idx="18">
                  <c:v>326.83199999999999</c:v>
                </c:pt>
                <c:pt idx="19">
                  <c:v>315.74400000000003</c:v>
                </c:pt>
                <c:pt idx="20">
                  <c:v>271.70087999999998</c:v>
                </c:pt>
                <c:pt idx="21">
                  <c:v>229.19159999999999</c:v>
                </c:pt>
                <c:pt idx="22">
                  <c:v>200.51064</c:v>
                </c:pt>
                <c:pt idx="23">
                  <c:v>207.68088</c:v>
                </c:pt>
                <c:pt idx="24">
                  <c:v>236.10575999999998</c:v>
                </c:pt>
                <c:pt idx="25">
                  <c:v>235.59359999999998</c:v>
                </c:pt>
                <c:pt idx="26">
                  <c:v>230.21592000000001</c:v>
                </c:pt>
                <c:pt idx="27">
                  <c:v>211.00991999999999</c:v>
                </c:pt>
                <c:pt idx="28">
                  <c:v>225.86256</c:v>
                </c:pt>
                <c:pt idx="29">
                  <c:v>228.67944</c:v>
                </c:pt>
                <c:pt idx="30">
                  <c:v>218.94839999999999</c:v>
                </c:pt>
                <c:pt idx="31">
                  <c:v>200.25456</c:v>
                </c:pt>
                <c:pt idx="32">
                  <c:v>134.44199999999998</c:v>
                </c:pt>
                <c:pt idx="33">
                  <c:v>93.469200000000001</c:v>
                </c:pt>
                <c:pt idx="34">
                  <c:v>102.43199999999999</c:v>
                </c:pt>
                <c:pt idx="35">
                  <c:v>104.22456</c:v>
                </c:pt>
                <c:pt idx="36">
                  <c:v>81.43343999999999</c:v>
                </c:pt>
                <c:pt idx="37">
                  <c:v>62.227440000000001</c:v>
                </c:pt>
                <c:pt idx="38">
                  <c:v>20.998559999999998</c:v>
                </c:pt>
                <c:pt idx="39">
                  <c:v>5.6337599999999997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79E-4072-BFC3-FD9668CABFE6}"/>
            </c:ext>
          </c:extLst>
        </c:ser>
        <c:ser>
          <c:idx val="14"/>
          <c:order val="14"/>
          <c:tx>
            <c:v>RSA Hass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2021'!$X$6:$X$57</c:f>
              <c:numCache>
                <c:formatCode>#,##0_ ;\-#,##0\ </c:formatCode>
                <c:ptCount val="52"/>
                <c:pt idx="10">
                  <c:v>10.56</c:v>
                </c:pt>
                <c:pt idx="11">
                  <c:v>195.36</c:v>
                </c:pt>
                <c:pt idx="12">
                  <c:v>289.08</c:v>
                </c:pt>
                <c:pt idx="13">
                  <c:v>307.03199999999998</c:v>
                </c:pt>
                <c:pt idx="14">
                  <c:v>295.94400000000002</c:v>
                </c:pt>
                <c:pt idx="15">
                  <c:v>315.74400000000003</c:v>
                </c:pt>
                <c:pt idx="16">
                  <c:v>569.71199999999999</c:v>
                </c:pt>
                <c:pt idx="17">
                  <c:v>588.72</c:v>
                </c:pt>
                <c:pt idx="18">
                  <c:v>652.08000000000004</c:v>
                </c:pt>
                <c:pt idx="19">
                  <c:v>686.4</c:v>
                </c:pt>
                <c:pt idx="20">
                  <c:v>516.76943999999992</c:v>
                </c:pt>
                <c:pt idx="21">
                  <c:v>438.15287999999998</c:v>
                </c:pt>
                <c:pt idx="22">
                  <c:v>444.04271999999997</c:v>
                </c:pt>
                <c:pt idx="23">
                  <c:v>422.78807999999998</c:v>
                </c:pt>
                <c:pt idx="24">
                  <c:v>311.90544</c:v>
                </c:pt>
                <c:pt idx="25">
                  <c:v>264.78672</c:v>
                </c:pt>
                <c:pt idx="26">
                  <c:v>241.9956</c:v>
                </c:pt>
                <c:pt idx="27">
                  <c:v>262.22592000000003</c:v>
                </c:pt>
                <c:pt idx="28">
                  <c:v>230.21592000000001</c:v>
                </c:pt>
                <c:pt idx="29">
                  <c:v>294.23592000000002</c:v>
                </c:pt>
                <c:pt idx="30">
                  <c:v>313.18583999999998</c:v>
                </c:pt>
                <c:pt idx="31">
                  <c:v>343.91543999999999</c:v>
                </c:pt>
                <c:pt idx="32">
                  <c:v>401.53343999999998</c:v>
                </c:pt>
                <c:pt idx="33">
                  <c:v>345.19584000000003</c:v>
                </c:pt>
                <c:pt idx="34">
                  <c:v>351.34176000000002</c:v>
                </c:pt>
                <c:pt idx="35">
                  <c:v>271.70087999999998</c:v>
                </c:pt>
                <c:pt idx="36">
                  <c:v>243.53207999999998</c:v>
                </c:pt>
                <c:pt idx="37">
                  <c:v>208.96127999999999</c:v>
                </c:pt>
                <c:pt idx="38">
                  <c:v>211.77815999999999</c:v>
                </c:pt>
                <c:pt idx="39">
                  <c:v>217.66800000000001</c:v>
                </c:pt>
                <c:pt idx="40">
                  <c:v>175.41479999999999</c:v>
                </c:pt>
                <c:pt idx="41">
                  <c:v>153.648</c:v>
                </c:pt>
                <c:pt idx="42">
                  <c:v>89.884079999999997</c:v>
                </c:pt>
                <c:pt idx="43">
                  <c:v>35.851199999999999</c:v>
                </c:pt>
                <c:pt idx="44">
                  <c:v>20.4864</c:v>
                </c:pt>
                <c:pt idx="45">
                  <c:v>20.4864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9E-4072-BFC3-FD9668CABFE6}"/>
            </c:ext>
          </c:extLst>
        </c:ser>
        <c:ser>
          <c:idx val="15"/>
          <c:order val="15"/>
          <c:tx>
            <c:v>Colombia Hass</c:v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2021'!$AA$6:$AA$57</c:f>
              <c:numCache>
                <c:formatCode>#,##0_ ;\-#,##0\ </c:formatCode>
                <c:ptCount val="52"/>
                <c:pt idx="0">
                  <c:v>623.75</c:v>
                </c:pt>
                <c:pt idx="1">
                  <c:v>452.75</c:v>
                </c:pt>
                <c:pt idx="2">
                  <c:v>326.5</c:v>
                </c:pt>
                <c:pt idx="3">
                  <c:v>419.5</c:v>
                </c:pt>
                <c:pt idx="4">
                  <c:v>169.30020800000003</c:v>
                </c:pt>
                <c:pt idx="5">
                  <c:v>102.66188350000002</c:v>
                </c:pt>
                <c:pt idx="6">
                  <c:v>152.60694350000003</c:v>
                </c:pt>
                <c:pt idx="7">
                  <c:v>330.54270425000004</c:v>
                </c:pt>
                <c:pt idx="8">
                  <c:v>712.77011574999995</c:v>
                </c:pt>
                <c:pt idx="9">
                  <c:v>310.7131032499999</c:v>
                </c:pt>
                <c:pt idx="10">
                  <c:v>696.18924924999953</c:v>
                </c:pt>
                <c:pt idx="11">
                  <c:v>544.7246584999998</c:v>
                </c:pt>
                <c:pt idx="12">
                  <c:v>856.27210074999982</c:v>
                </c:pt>
                <c:pt idx="13">
                  <c:v>654.76446199999998</c:v>
                </c:pt>
                <c:pt idx="14">
                  <c:v>411.71963799999997</c:v>
                </c:pt>
                <c:pt idx="15">
                  <c:v>569.42411899999979</c:v>
                </c:pt>
                <c:pt idx="16">
                  <c:v>159.0864</c:v>
                </c:pt>
                <c:pt idx="17">
                  <c:v>339.54499150000004</c:v>
                </c:pt>
                <c:pt idx="18">
                  <c:v>438.81548149999992</c:v>
                </c:pt>
                <c:pt idx="19">
                  <c:v>555.65896649999956</c:v>
                </c:pt>
                <c:pt idx="20">
                  <c:v>924.26748700000007</c:v>
                </c:pt>
                <c:pt idx="21">
                  <c:v>551.82014250000009</c:v>
                </c:pt>
                <c:pt idx="22">
                  <c:v>177.28370825000002</c:v>
                </c:pt>
                <c:pt idx="23">
                  <c:v>589.11394299999972</c:v>
                </c:pt>
                <c:pt idx="24">
                  <c:v>369.46579661750002</c:v>
                </c:pt>
                <c:pt idx="25">
                  <c:v>710.77280689249983</c:v>
                </c:pt>
                <c:pt idx="26">
                  <c:v>671.1039609999998</c:v>
                </c:pt>
                <c:pt idx="27">
                  <c:v>323.86557136999994</c:v>
                </c:pt>
                <c:pt idx="28">
                  <c:v>345.55792424999999</c:v>
                </c:pt>
                <c:pt idx="29">
                  <c:v>390.17272524999998</c:v>
                </c:pt>
                <c:pt idx="30">
                  <c:v>209.35568499999999</c:v>
                </c:pt>
                <c:pt idx="31">
                  <c:v>210.11545224999998</c:v>
                </c:pt>
                <c:pt idx="32">
                  <c:v>275.96418079999989</c:v>
                </c:pt>
                <c:pt idx="33">
                  <c:v>260.58431574999997</c:v>
                </c:pt>
                <c:pt idx="34">
                  <c:v>475.89025000000004</c:v>
                </c:pt>
                <c:pt idx="35">
                  <c:v>145</c:v>
                </c:pt>
                <c:pt idx="36">
                  <c:v>340.79650000000004</c:v>
                </c:pt>
                <c:pt idx="37">
                  <c:v>215.78975</c:v>
                </c:pt>
                <c:pt idx="38">
                  <c:v>268.38625000000002</c:v>
                </c:pt>
                <c:pt idx="39">
                  <c:v>506.87175000000002</c:v>
                </c:pt>
                <c:pt idx="40">
                  <c:v>384.74700000000001</c:v>
                </c:pt>
                <c:pt idx="41">
                  <c:v>384.0265</c:v>
                </c:pt>
                <c:pt idx="42">
                  <c:v>614.22625000000005</c:v>
                </c:pt>
                <c:pt idx="43">
                  <c:v>387.26875000000001</c:v>
                </c:pt>
                <c:pt idx="44">
                  <c:v>589.72924999999998</c:v>
                </c:pt>
                <c:pt idx="45">
                  <c:v>561.62975000000006</c:v>
                </c:pt>
                <c:pt idx="46">
                  <c:v>630.07725000000005</c:v>
                </c:pt>
                <c:pt idx="47">
                  <c:v>628.27600000000007</c:v>
                </c:pt>
                <c:pt idx="48">
                  <c:v>706.09</c:v>
                </c:pt>
                <c:pt idx="49">
                  <c:v>592.25099999999998</c:v>
                </c:pt>
                <c:pt idx="50">
                  <c:v>265.50425000000001</c:v>
                </c:pt>
                <c:pt idx="51">
                  <c:v>1053.73125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79E-4072-BFC3-FD9668CABFE6}"/>
            </c:ext>
          </c:extLst>
        </c:ser>
        <c:ser>
          <c:idx val="16"/>
          <c:order val="16"/>
          <c:tx>
            <c:v>Brazil Green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2021'!$AC$6:$AC$57</c:f>
              <c:numCache>
                <c:formatCode>#,##0_ ;\-#,##0\ </c:formatCode>
                <c:ptCount val="52"/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79E-4072-BFC3-FD9668CABFE6}"/>
            </c:ext>
          </c:extLst>
        </c:ser>
        <c:ser>
          <c:idx val="17"/>
          <c:order val="17"/>
          <c:tx>
            <c:v>Brazil Hass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2021'!$AD$6:$AD$57</c:f>
              <c:numCache>
                <c:formatCode>#,##0_ ;\-#,##0\ </c:formatCode>
                <c:ptCount val="52"/>
                <c:pt idx="11">
                  <c:v>0</c:v>
                </c:pt>
                <c:pt idx="12">
                  <c:v>12.909600000000001</c:v>
                </c:pt>
                <c:pt idx="13">
                  <c:v>51.638400000000004</c:v>
                </c:pt>
                <c:pt idx="14">
                  <c:v>124.7004</c:v>
                </c:pt>
                <c:pt idx="15">
                  <c:v>125</c:v>
                </c:pt>
                <c:pt idx="16">
                  <c:v>156.9744</c:v>
                </c:pt>
                <c:pt idx="17">
                  <c:v>124.7004</c:v>
                </c:pt>
                <c:pt idx="18">
                  <c:v>125</c:v>
                </c:pt>
                <c:pt idx="19">
                  <c:v>62.4</c:v>
                </c:pt>
                <c:pt idx="20">
                  <c:v>62</c:v>
                </c:pt>
                <c:pt idx="21">
                  <c:v>51.638400000000004</c:v>
                </c:pt>
                <c:pt idx="22">
                  <c:v>51.638400000000004</c:v>
                </c:pt>
                <c:pt idx="23">
                  <c:v>51.638400000000004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9E-4072-BFC3-FD9668CAB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3640320"/>
        <c:axId val="83642240"/>
      </c:barChart>
      <c:catAx>
        <c:axId val="8364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663251887328517"/>
              <c:y val="0.77614122122078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42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642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443298969072165E-2"/>
              <c:y val="0.300359901055533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40320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778962607252563E-2"/>
          <c:y val="0.82698118924286068"/>
          <c:w val="0.88379529913020971"/>
          <c:h val="0.151157739496749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2020 and 2021 greenskin supply to the EU &amp; UK (updated 13/4/2021)</a:t>
            </a:r>
          </a:p>
        </c:rich>
      </c:tx>
      <c:layout>
        <c:manualLayout>
          <c:xMode val="edge"/>
          <c:yMode val="edge"/>
          <c:x val="0.16167236792094261"/>
          <c:y val="1.4221044151659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423482370047252E-2"/>
          <c:y val="0.13338326130286346"/>
          <c:w val="0.90512540894220284"/>
          <c:h val="0.65369711904289185"/>
        </c:manualLayout>
      </c:layout>
      <c:areaChart>
        <c:grouping val="stacked"/>
        <c:varyColors val="0"/>
        <c:ser>
          <c:idx val="0"/>
          <c:order val="0"/>
          <c:tx>
            <c:v>2020</c:v>
          </c:tx>
          <c:spPr>
            <a:solidFill>
              <a:schemeClr val="accent2">
                <a:lumMod val="75000"/>
              </a:schemeClr>
            </a:solidFill>
          </c:spPr>
          <c:val>
            <c:numRef>
              <c:f>'Data 20'!$AH$5:$AH$56</c:f>
              <c:numCache>
                <c:formatCode>0</c:formatCode>
                <c:ptCount val="52"/>
                <c:pt idx="0">
                  <c:v>343.75</c:v>
                </c:pt>
                <c:pt idx="1">
                  <c:v>273</c:v>
                </c:pt>
                <c:pt idx="2">
                  <c:v>282</c:v>
                </c:pt>
                <c:pt idx="3">
                  <c:v>345.84</c:v>
                </c:pt>
                <c:pt idx="4">
                  <c:v>320.55</c:v>
                </c:pt>
                <c:pt idx="5">
                  <c:v>381.02</c:v>
                </c:pt>
                <c:pt idx="6">
                  <c:v>400.45</c:v>
                </c:pt>
                <c:pt idx="7">
                  <c:v>440.988</c:v>
                </c:pt>
                <c:pt idx="8">
                  <c:v>559.28200000000004</c:v>
                </c:pt>
                <c:pt idx="9">
                  <c:v>519.96</c:v>
                </c:pt>
                <c:pt idx="10">
                  <c:v>489.09</c:v>
                </c:pt>
                <c:pt idx="11">
                  <c:v>496.18</c:v>
                </c:pt>
                <c:pt idx="12">
                  <c:v>594.34</c:v>
                </c:pt>
                <c:pt idx="13">
                  <c:v>643.66200000000003</c:v>
                </c:pt>
                <c:pt idx="14">
                  <c:v>534.43801056000007</c:v>
                </c:pt>
                <c:pt idx="15">
                  <c:v>618.89600000000007</c:v>
                </c:pt>
                <c:pt idx="16">
                  <c:v>685.995</c:v>
                </c:pt>
                <c:pt idx="17">
                  <c:v>622.19964479999999</c:v>
                </c:pt>
                <c:pt idx="18">
                  <c:v>667.32922080000003</c:v>
                </c:pt>
                <c:pt idx="19">
                  <c:v>838.01250719999996</c:v>
                </c:pt>
                <c:pt idx="20">
                  <c:v>729.07415040000001</c:v>
                </c:pt>
                <c:pt idx="21">
                  <c:v>802.62399999999991</c:v>
                </c:pt>
                <c:pt idx="22">
                  <c:v>592.72799999999995</c:v>
                </c:pt>
                <c:pt idx="23">
                  <c:v>533.68535999999995</c:v>
                </c:pt>
                <c:pt idx="24">
                  <c:v>657.54700000000003</c:v>
                </c:pt>
                <c:pt idx="25">
                  <c:v>422.904</c:v>
                </c:pt>
                <c:pt idx="26">
                  <c:v>564.98400000000004</c:v>
                </c:pt>
                <c:pt idx="27">
                  <c:v>445.6</c:v>
                </c:pt>
                <c:pt idx="28">
                  <c:v>427.62900000000002</c:v>
                </c:pt>
                <c:pt idx="29">
                  <c:v>332.096</c:v>
                </c:pt>
                <c:pt idx="30">
                  <c:v>450.89499999999998</c:v>
                </c:pt>
                <c:pt idx="31">
                  <c:v>427.34853056234721</c:v>
                </c:pt>
                <c:pt idx="32">
                  <c:v>294.37906112469437</c:v>
                </c:pt>
                <c:pt idx="33">
                  <c:v>205.64</c:v>
                </c:pt>
                <c:pt idx="34">
                  <c:v>242.33600000000001</c:v>
                </c:pt>
                <c:pt idx="35">
                  <c:v>250.79000000000002</c:v>
                </c:pt>
                <c:pt idx="36">
                  <c:v>237.06400000000002</c:v>
                </c:pt>
                <c:pt idx="37">
                  <c:v>189.09399999999999</c:v>
                </c:pt>
                <c:pt idx="38">
                  <c:v>324.48</c:v>
                </c:pt>
                <c:pt idx="39">
                  <c:v>417.22</c:v>
                </c:pt>
                <c:pt idx="40">
                  <c:v>260.85199999999998</c:v>
                </c:pt>
                <c:pt idx="41">
                  <c:v>341.24</c:v>
                </c:pt>
                <c:pt idx="42">
                  <c:v>313.85000000000002</c:v>
                </c:pt>
                <c:pt idx="43">
                  <c:v>225.98349999999999</c:v>
                </c:pt>
                <c:pt idx="44">
                  <c:v>233.90199999999999</c:v>
                </c:pt>
                <c:pt idx="45">
                  <c:v>247.28200000000001</c:v>
                </c:pt>
                <c:pt idx="46">
                  <c:v>419.03249999999997</c:v>
                </c:pt>
                <c:pt idx="47">
                  <c:v>395.15</c:v>
                </c:pt>
                <c:pt idx="48">
                  <c:v>468.43</c:v>
                </c:pt>
                <c:pt idx="49">
                  <c:v>474.01</c:v>
                </c:pt>
                <c:pt idx="50">
                  <c:v>334.24</c:v>
                </c:pt>
                <c:pt idx="51">
                  <c:v>288.13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30272"/>
        <c:axId val="83832192"/>
      </c:areaChart>
      <c:barChart>
        <c:barDir val="col"/>
        <c:grouping val="clustered"/>
        <c:varyColors val="0"/>
        <c:ser>
          <c:idx val="1"/>
          <c:order val="1"/>
          <c:tx>
            <c:v>2021</c:v>
          </c:tx>
          <c:spPr>
            <a:solidFill>
              <a:srgbClr val="00CCFF"/>
            </a:solidFill>
            <a:ln w="3175">
              <a:solidFill>
                <a:schemeClr val="tx1"/>
              </a:solidFill>
            </a:ln>
          </c:spPr>
          <c:invertIfNegative val="0"/>
          <c:val>
            <c:numRef>
              <c:f>'Data 2021'!$AF$6:$AF$57</c:f>
              <c:numCache>
                <c:formatCode>#,##0_ ;\-#,##0\ </c:formatCode>
                <c:ptCount val="52"/>
                <c:pt idx="0">
                  <c:v>408.65</c:v>
                </c:pt>
                <c:pt idx="1">
                  <c:v>335.96</c:v>
                </c:pt>
                <c:pt idx="2">
                  <c:v>283.57</c:v>
                </c:pt>
                <c:pt idx="3">
                  <c:v>265.89</c:v>
                </c:pt>
                <c:pt idx="4">
                  <c:v>394.70600000000002</c:v>
                </c:pt>
                <c:pt idx="5">
                  <c:v>384.79640000000001</c:v>
                </c:pt>
                <c:pt idx="6">
                  <c:v>332.84000000000003</c:v>
                </c:pt>
                <c:pt idx="7">
                  <c:v>525.05999999999995</c:v>
                </c:pt>
                <c:pt idx="8">
                  <c:v>335.66999999999996</c:v>
                </c:pt>
                <c:pt idx="9">
                  <c:v>260.80599999999998</c:v>
                </c:pt>
                <c:pt idx="10">
                  <c:v>307.07549999999981</c:v>
                </c:pt>
                <c:pt idx="11">
                  <c:v>347.06299999999999</c:v>
                </c:pt>
                <c:pt idx="12">
                  <c:v>532.822</c:v>
                </c:pt>
                <c:pt idx="13">
                  <c:v>537.67349999999999</c:v>
                </c:pt>
                <c:pt idx="14">
                  <c:v>368.69275000000005</c:v>
                </c:pt>
                <c:pt idx="15">
                  <c:v>648.6845000000003</c:v>
                </c:pt>
                <c:pt idx="16">
                  <c:v>755.54070000000002</c:v>
                </c:pt>
                <c:pt idx="17">
                  <c:v>742.21122403200002</c:v>
                </c:pt>
                <c:pt idx="18">
                  <c:v>741.89172547199996</c:v>
                </c:pt>
                <c:pt idx="19">
                  <c:v>876.77880604800009</c:v>
                </c:pt>
                <c:pt idx="20">
                  <c:v>759.76692633599998</c:v>
                </c:pt>
                <c:pt idx="21">
                  <c:v>843.20663999999999</c:v>
                </c:pt>
                <c:pt idx="22">
                  <c:v>577.43736000000001</c:v>
                </c:pt>
                <c:pt idx="23">
                  <c:v>519.12120000000004</c:v>
                </c:pt>
                <c:pt idx="24">
                  <c:v>490.45967999999999</c:v>
                </c:pt>
                <c:pt idx="25">
                  <c:v>411.90959999999995</c:v>
                </c:pt>
                <c:pt idx="26">
                  <c:v>633.92376000000002</c:v>
                </c:pt>
                <c:pt idx="27">
                  <c:v>435.56304</c:v>
                </c:pt>
                <c:pt idx="28">
                  <c:v>432.57456000000002</c:v>
                </c:pt>
                <c:pt idx="29">
                  <c:v>378.41496000000001</c:v>
                </c:pt>
                <c:pt idx="30">
                  <c:v>371.56151999999997</c:v>
                </c:pt>
                <c:pt idx="31">
                  <c:v>329.27135999999996</c:v>
                </c:pt>
                <c:pt idx="32">
                  <c:v>266.33639999999997</c:v>
                </c:pt>
                <c:pt idx="33">
                  <c:v>164.93400000000003</c:v>
                </c:pt>
                <c:pt idx="34">
                  <c:v>237.20400000000001</c:v>
                </c:pt>
                <c:pt idx="35">
                  <c:v>203.84096</c:v>
                </c:pt>
                <c:pt idx="36">
                  <c:v>256.36964</c:v>
                </c:pt>
                <c:pt idx="37">
                  <c:v>208.69594000000001</c:v>
                </c:pt>
                <c:pt idx="38">
                  <c:v>383.93895999999995</c:v>
                </c:pt>
                <c:pt idx="39">
                  <c:v>422.05955999999992</c:v>
                </c:pt>
                <c:pt idx="40">
                  <c:v>261.64059999999995</c:v>
                </c:pt>
                <c:pt idx="41">
                  <c:v>373.74999999999994</c:v>
                </c:pt>
                <c:pt idx="42">
                  <c:v>337.82029999999997</c:v>
                </c:pt>
                <c:pt idx="43">
                  <c:v>230.01299999999998</c:v>
                </c:pt>
                <c:pt idx="44">
                  <c:v>261.34269999999998</c:v>
                </c:pt>
                <c:pt idx="45">
                  <c:v>264.80829999999997</c:v>
                </c:pt>
                <c:pt idx="46">
                  <c:v>473.82599999999996</c:v>
                </c:pt>
                <c:pt idx="47">
                  <c:v>452.83850000000001</c:v>
                </c:pt>
                <c:pt idx="48">
                  <c:v>536.79369999999994</c:v>
                </c:pt>
                <c:pt idx="49">
                  <c:v>543.68589999999995</c:v>
                </c:pt>
                <c:pt idx="50">
                  <c:v>381.84160000000003</c:v>
                </c:pt>
                <c:pt idx="51">
                  <c:v>328.65669999999994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6-4276-AB9D-66D6988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3830272"/>
        <c:axId val="83832192"/>
      </c:barChart>
      <c:catAx>
        <c:axId val="8383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328244274809161"/>
              <c:y val="0.85992299600682209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32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832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8538713195201745E-2"/>
              <c:y val="0.35992258749757444"/>
            </c:manualLayout>
          </c:layout>
          <c:overlay val="0"/>
        </c:title>
        <c:numFmt formatCode="0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3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8455107233733186"/>
          <c:y val="0.91462692163479564"/>
          <c:w val="0.16068911233424066"/>
          <c:h val="4.4262589744375358E-2"/>
        </c:manualLayout>
      </c:layout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2020 and 2021 Hass supply to the EU</a:t>
            </a:r>
            <a:r>
              <a:rPr lang="en-ZA" sz="1400" baseline="0">
                <a:latin typeface="+mn-lt"/>
              </a:rPr>
              <a:t> &amp; UK</a:t>
            </a:r>
            <a:r>
              <a:rPr lang="en-ZA" sz="1400">
                <a:latin typeface="+mn-lt"/>
              </a:rPr>
              <a:t> (updated 13/4/2021)</a:t>
            </a:r>
          </a:p>
        </c:rich>
      </c:tx>
      <c:layout>
        <c:manualLayout>
          <c:xMode val="edge"/>
          <c:yMode val="edge"/>
          <c:x val="0.15221719457013572"/>
          <c:y val="1.291564406721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8791564453134E-2"/>
          <c:y val="0.15743934447218488"/>
          <c:w val="0.8997830922597233"/>
          <c:h val="0.65825242718446597"/>
        </c:manualLayout>
      </c:layout>
      <c:areaChart>
        <c:grouping val="stacked"/>
        <c:varyColors val="0"/>
        <c:ser>
          <c:idx val="1"/>
          <c:order val="0"/>
          <c:tx>
            <c:v>2020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20'!$AI$5:$AI$56</c:f>
              <c:numCache>
                <c:formatCode>0</c:formatCode>
                <c:ptCount val="52"/>
                <c:pt idx="0">
                  <c:v>1400.79</c:v>
                </c:pt>
                <c:pt idx="1">
                  <c:v>1603.73</c:v>
                </c:pt>
                <c:pt idx="2">
                  <c:v>1844.22</c:v>
                </c:pt>
                <c:pt idx="3">
                  <c:v>1879.0700000000002</c:v>
                </c:pt>
                <c:pt idx="4">
                  <c:v>1749.3244</c:v>
                </c:pt>
                <c:pt idx="5">
                  <c:v>2278.7587200000003</c:v>
                </c:pt>
                <c:pt idx="6">
                  <c:v>2257.7056499999999</c:v>
                </c:pt>
                <c:pt idx="7">
                  <c:v>2775.4244900000003</c:v>
                </c:pt>
                <c:pt idx="8">
                  <c:v>2264.1739550000002</c:v>
                </c:pt>
                <c:pt idx="9">
                  <c:v>2198.4041499999998</c:v>
                </c:pt>
                <c:pt idx="10">
                  <c:v>2967.0465099999997</c:v>
                </c:pt>
                <c:pt idx="11">
                  <c:v>2961.8934400328139</c:v>
                </c:pt>
                <c:pt idx="12">
                  <c:v>3208.7065299999999</c:v>
                </c:pt>
                <c:pt idx="13">
                  <c:v>2947.8246679999997</c:v>
                </c:pt>
                <c:pt idx="14">
                  <c:v>2755.3045200000001</c:v>
                </c:pt>
                <c:pt idx="15">
                  <c:v>3299.2585501222488</c:v>
                </c:pt>
                <c:pt idx="16">
                  <c:v>3528.3463118704167</c:v>
                </c:pt>
                <c:pt idx="17">
                  <c:v>3701.4788573105134</c:v>
                </c:pt>
                <c:pt idx="18">
                  <c:v>3482.0043520305139</c:v>
                </c:pt>
                <c:pt idx="19">
                  <c:v>3780.7179973081666</c:v>
                </c:pt>
                <c:pt idx="20">
                  <c:v>3818.2072211246946</c:v>
                </c:pt>
                <c:pt idx="21">
                  <c:v>4427.3125076427377</c:v>
                </c:pt>
                <c:pt idx="22">
                  <c:v>3981.6159082037761</c:v>
                </c:pt>
                <c:pt idx="23">
                  <c:v>4903.80910452429</c:v>
                </c:pt>
                <c:pt idx="24">
                  <c:v>4178.2838567765475</c:v>
                </c:pt>
                <c:pt idx="25">
                  <c:v>3771.1444391304349</c:v>
                </c:pt>
                <c:pt idx="26">
                  <c:v>4070.8885443478262</c:v>
                </c:pt>
                <c:pt idx="27">
                  <c:v>2917.8889960233632</c:v>
                </c:pt>
                <c:pt idx="28">
                  <c:v>2835.8863869950042</c:v>
                </c:pt>
                <c:pt idx="29">
                  <c:v>2762.95649</c:v>
                </c:pt>
                <c:pt idx="30">
                  <c:v>2779.2708400000001</c:v>
                </c:pt>
                <c:pt idx="31">
                  <c:v>3244.8795369999998</c:v>
                </c:pt>
                <c:pt idx="32">
                  <c:v>3465.5743695354527</c:v>
                </c:pt>
                <c:pt idx="33">
                  <c:v>3205.3138696821516</c:v>
                </c:pt>
                <c:pt idx="34">
                  <c:v>3290.5224937652811</c:v>
                </c:pt>
                <c:pt idx="35">
                  <c:v>3024.8707718826408</c:v>
                </c:pt>
                <c:pt idx="36">
                  <c:v>3162.9104579217601</c:v>
                </c:pt>
                <c:pt idx="37">
                  <c:v>2697.720074347827</c:v>
                </c:pt>
                <c:pt idx="38">
                  <c:v>1966.7716079999996</c:v>
                </c:pt>
                <c:pt idx="39">
                  <c:v>2262.4766199999999</c:v>
                </c:pt>
                <c:pt idx="40">
                  <c:v>2699.643775</c:v>
                </c:pt>
                <c:pt idx="41">
                  <c:v>2515.8444650000006</c:v>
                </c:pt>
                <c:pt idx="42">
                  <c:v>2408.0173374999986</c:v>
                </c:pt>
                <c:pt idx="43">
                  <c:v>3942.1851249999968</c:v>
                </c:pt>
                <c:pt idx="44">
                  <c:v>2279.1818774999983</c:v>
                </c:pt>
                <c:pt idx="45">
                  <c:v>4921.6283374999985</c:v>
                </c:pt>
                <c:pt idx="46">
                  <c:v>2740.6461699999977</c:v>
                </c:pt>
                <c:pt idx="47">
                  <c:v>3480.4391499999974</c:v>
                </c:pt>
                <c:pt idx="48">
                  <c:v>2466.1657</c:v>
                </c:pt>
                <c:pt idx="49">
                  <c:v>2237.2564500000008</c:v>
                </c:pt>
                <c:pt idx="50">
                  <c:v>2204.7863724999997</c:v>
                </c:pt>
                <c:pt idx="51">
                  <c:v>2516.84555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56384"/>
        <c:axId val="83458304"/>
      </c:areaChart>
      <c:barChart>
        <c:barDir val="col"/>
        <c:grouping val="clustered"/>
        <c:varyColors val="0"/>
        <c:ser>
          <c:idx val="0"/>
          <c:order val="1"/>
          <c:tx>
            <c:v>2021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2021'!$AG$6:$AG$57</c:f>
              <c:numCache>
                <c:formatCode>#,##0_ ;\-#,##0\ </c:formatCode>
                <c:ptCount val="52"/>
                <c:pt idx="0">
                  <c:v>2375.0442499999999</c:v>
                </c:pt>
                <c:pt idx="1">
                  <c:v>2253.0657499999998</c:v>
                </c:pt>
                <c:pt idx="2">
                  <c:v>1856.3812500000001</c:v>
                </c:pt>
                <c:pt idx="3">
                  <c:v>1930.789</c:v>
                </c:pt>
                <c:pt idx="4">
                  <c:v>1672.844208</c:v>
                </c:pt>
                <c:pt idx="5">
                  <c:v>1587.8348835000002</c:v>
                </c:pt>
                <c:pt idx="6">
                  <c:v>1739.9619435</c:v>
                </c:pt>
                <c:pt idx="7">
                  <c:v>2023.4937042500001</c:v>
                </c:pt>
                <c:pt idx="8">
                  <c:v>2280.5859157499999</c:v>
                </c:pt>
                <c:pt idx="9">
                  <c:v>2241.3856032499998</c:v>
                </c:pt>
                <c:pt idx="10">
                  <c:v>2769.4707492499579</c:v>
                </c:pt>
                <c:pt idx="11">
                  <c:v>3012.9966584999997</c:v>
                </c:pt>
                <c:pt idx="12">
                  <c:v>3879.1997007499995</c:v>
                </c:pt>
                <c:pt idx="13">
                  <c:v>2853.4518619999999</c:v>
                </c:pt>
                <c:pt idx="14">
                  <c:v>3206.6509880000008</c:v>
                </c:pt>
                <c:pt idx="15">
                  <c:v>4103.673119</c:v>
                </c:pt>
                <c:pt idx="16">
                  <c:v>3411.3587200000006</c:v>
                </c:pt>
                <c:pt idx="17">
                  <c:v>4389.7110458999996</c:v>
                </c:pt>
                <c:pt idx="18">
                  <c:v>4427.7506174999999</c:v>
                </c:pt>
                <c:pt idx="19">
                  <c:v>4399.6088832999994</c:v>
                </c:pt>
                <c:pt idx="20">
                  <c:v>4403.0318645999996</c:v>
                </c:pt>
                <c:pt idx="21">
                  <c:v>4659.9251889000006</c:v>
                </c:pt>
                <c:pt idx="22">
                  <c:v>3983.77094665</c:v>
                </c:pt>
                <c:pt idx="23">
                  <c:v>4457.7695109999995</c:v>
                </c:pt>
                <c:pt idx="24">
                  <c:v>4042.9855918174999</c:v>
                </c:pt>
                <c:pt idx="25">
                  <c:v>4022.5751895925</c:v>
                </c:pt>
                <c:pt idx="26">
                  <c:v>3947.8987354000001</c:v>
                </c:pt>
                <c:pt idx="27">
                  <c:v>3437.1825953699999</c:v>
                </c:pt>
                <c:pt idx="28">
                  <c:v>3447.7352266500002</c:v>
                </c:pt>
                <c:pt idx="29">
                  <c:v>3819.7674868500003</c:v>
                </c:pt>
                <c:pt idx="30">
                  <c:v>3660.9626961999998</c:v>
                </c:pt>
                <c:pt idx="31">
                  <c:v>3788.6494368499998</c:v>
                </c:pt>
                <c:pt idx="32">
                  <c:v>3780.7878608000001</c:v>
                </c:pt>
                <c:pt idx="33">
                  <c:v>3219.2208769499994</c:v>
                </c:pt>
                <c:pt idx="34">
                  <c:v>3547.6648804000001</c:v>
                </c:pt>
                <c:pt idx="35">
                  <c:v>3168.5793503999998</c:v>
                </c:pt>
                <c:pt idx="36">
                  <c:v>3276.7791115999999</c:v>
                </c:pt>
                <c:pt idx="37">
                  <c:v>2621.3605728000002</c:v>
                </c:pt>
                <c:pt idx="38">
                  <c:v>2098.2657748000001</c:v>
                </c:pt>
                <c:pt idx="39">
                  <c:v>2774.0925500000003</c:v>
                </c:pt>
                <c:pt idx="40">
                  <c:v>2331.9588549999999</c:v>
                </c:pt>
                <c:pt idx="41">
                  <c:v>2316.6297250000002</c:v>
                </c:pt>
                <c:pt idx="42">
                  <c:v>2461.4785075</c:v>
                </c:pt>
                <c:pt idx="43">
                  <c:v>2852.6006999999991</c:v>
                </c:pt>
                <c:pt idx="44">
                  <c:v>2924.2906499999995</c:v>
                </c:pt>
                <c:pt idx="45">
                  <c:v>3515.1634999999987</c:v>
                </c:pt>
                <c:pt idx="46">
                  <c:v>3499.1046749999987</c:v>
                </c:pt>
                <c:pt idx="47">
                  <c:v>3634.9651499999973</c:v>
                </c:pt>
                <c:pt idx="48">
                  <c:v>2726.9161999999997</c:v>
                </c:pt>
                <c:pt idx="49">
                  <c:v>2487.9351500000007</c:v>
                </c:pt>
                <c:pt idx="50">
                  <c:v>2382.2031224999996</c:v>
                </c:pt>
                <c:pt idx="51">
                  <c:v>2946.2985000000003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D-4DF6-9BCC-505B3518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3460480"/>
        <c:axId val="83462016"/>
      </c:barChart>
      <c:catAx>
        <c:axId val="834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8366058817811169"/>
              <c:y val="0.864077669902912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5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3458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9.44081336238199E-3"/>
              <c:y val="0.299029126213592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56384"/>
        <c:crosses val="autoZero"/>
        <c:crossBetween val="between"/>
      </c:valAx>
      <c:catAx>
        <c:axId val="8346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83462016"/>
        <c:crosses val="autoZero"/>
        <c:auto val="0"/>
        <c:lblAlgn val="ctr"/>
        <c:lblOffset val="100"/>
        <c:noMultiLvlLbl val="0"/>
      </c:catAx>
      <c:valAx>
        <c:axId val="83462016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34604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606436450345661"/>
          <c:y val="0.92229493827342879"/>
          <c:w val="0.23130004174314811"/>
          <c:h val="4.66019417475728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2010 and 2021 total avocado supply to the EU &amp; UK</a:t>
            </a:r>
            <a:r>
              <a:rPr lang="en-ZA" sz="1400" baseline="0">
                <a:latin typeface="+mn-lt"/>
              </a:rPr>
              <a:t> </a:t>
            </a:r>
            <a:r>
              <a:rPr lang="en-ZA" sz="1400">
                <a:latin typeface="+mn-lt"/>
              </a:rPr>
              <a:t>(updated 13/4/2021)</a:t>
            </a:r>
          </a:p>
        </c:rich>
      </c:tx>
      <c:layout>
        <c:manualLayout>
          <c:xMode val="edge"/>
          <c:yMode val="edge"/>
          <c:x val="0.17990586239896908"/>
          <c:y val="2.1800903919268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91838955386291E-2"/>
          <c:y val="0.13445417637402066"/>
          <c:w val="0.89880352434048794"/>
          <c:h val="0.66666792837771083"/>
        </c:manualLayout>
      </c:layout>
      <c:areaChart>
        <c:grouping val="stacked"/>
        <c:varyColors val="0"/>
        <c:ser>
          <c:idx val="1"/>
          <c:order val="0"/>
          <c:tx>
            <c:v>2020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20'!$AJ$5:$AJ$56</c:f>
              <c:numCache>
                <c:formatCode>0</c:formatCode>
                <c:ptCount val="52"/>
                <c:pt idx="0">
                  <c:v>1744.54</c:v>
                </c:pt>
                <c:pt idx="1">
                  <c:v>1876.73</c:v>
                </c:pt>
                <c:pt idx="2">
                  <c:v>2126.2200000000003</c:v>
                </c:pt>
                <c:pt idx="3">
                  <c:v>2224.9100000000003</c:v>
                </c:pt>
                <c:pt idx="4">
                  <c:v>2069.8744000000002</c:v>
                </c:pt>
                <c:pt idx="5">
                  <c:v>2659.7787200000002</c:v>
                </c:pt>
                <c:pt idx="6">
                  <c:v>2658.1556499999997</c:v>
                </c:pt>
                <c:pt idx="7">
                  <c:v>3216.4124900000002</c:v>
                </c:pt>
                <c:pt idx="8">
                  <c:v>2823.4559550000004</c:v>
                </c:pt>
                <c:pt idx="9">
                  <c:v>2718.3641499999999</c:v>
                </c:pt>
                <c:pt idx="10">
                  <c:v>3456.1365099999998</c:v>
                </c:pt>
                <c:pt idx="11">
                  <c:v>3458.0734400328138</c:v>
                </c:pt>
                <c:pt idx="12">
                  <c:v>3803.0465300000001</c:v>
                </c:pt>
                <c:pt idx="13">
                  <c:v>3591.4866679999996</c:v>
                </c:pt>
                <c:pt idx="14">
                  <c:v>3289.74253056</c:v>
                </c:pt>
                <c:pt idx="15">
                  <c:v>3918.154550122249</c:v>
                </c:pt>
                <c:pt idx="16">
                  <c:v>4214.3413118704166</c:v>
                </c:pt>
                <c:pt idx="17">
                  <c:v>4323.6785021105134</c:v>
                </c:pt>
                <c:pt idx="18">
                  <c:v>4149.3335728305137</c:v>
                </c:pt>
                <c:pt idx="19">
                  <c:v>4618.7305045081666</c:v>
                </c:pt>
                <c:pt idx="20">
                  <c:v>4547.2813715246948</c:v>
                </c:pt>
                <c:pt idx="21">
                  <c:v>5229.9365076427375</c:v>
                </c:pt>
                <c:pt idx="22">
                  <c:v>4574.3439082037758</c:v>
                </c:pt>
                <c:pt idx="23">
                  <c:v>5437.4944645242904</c:v>
                </c:pt>
                <c:pt idx="24">
                  <c:v>4835.8308567765471</c:v>
                </c:pt>
                <c:pt idx="25">
                  <c:v>4194.0484391304344</c:v>
                </c:pt>
                <c:pt idx="26">
                  <c:v>4635.8725443478261</c:v>
                </c:pt>
                <c:pt idx="27">
                  <c:v>3363.4889960233631</c:v>
                </c:pt>
                <c:pt idx="28">
                  <c:v>3263.5153869950041</c:v>
                </c:pt>
                <c:pt idx="29">
                  <c:v>3095.05249</c:v>
                </c:pt>
                <c:pt idx="30">
                  <c:v>3230.1658400000001</c:v>
                </c:pt>
                <c:pt idx="31">
                  <c:v>3672.228067562347</c:v>
                </c:pt>
                <c:pt idx="32">
                  <c:v>3759.9534306601472</c:v>
                </c:pt>
                <c:pt idx="33">
                  <c:v>3410.9538696821514</c:v>
                </c:pt>
                <c:pt idx="34">
                  <c:v>3532.8584937652813</c:v>
                </c:pt>
                <c:pt idx="35">
                  <c:v>3275.6607718826408</c:v>
                </c:pt>
                <c:pt idx="36">
                  <c:v>3399.9744579217599</c:v>
                </c:pt>
                <c:pt idx="37">
                  <c:v>2886.814074347827</c:v>
                </c:pt>
                <c:pt idx="38">
                  <c:v>2291.2516079999996</c:v>
                </c:pt>
                <c:pt idx="39">
                  <c:v>2679.6966199999997</c:v>
                </c:pt>
                <c:pt idx="40">
                  <c:v>2960.4957749999999</c:v>
                </c:pt>
                <c:pt idx="41">
                  <c:v>2857.0844650000008</c:v>
                </c:pt>
                <c:pt idx="42">
                  <c:v>2721.8673374999985</c:v>
                </c:pt>
                <c:pt idx="43">
                  <c:v>4168.1686249999966</c:v>
                </c:pt>
                <c:pt idx="44">
                  <c:v>2513.0838774999984</c:v>
                </c:pt>
                <c:pt idx="45">
                  <c:v>5168.9103374999986</c:v>
                </c:pt>
                <c:pt idx="46">
                  <c:v>3159.6786699999975</c:v>
                </c:pt>
                <c:pt idx="47">
                  <c:v>3875.5891499999975</c:v>
                </c:pt>
                <c:pt idx="48">
                  <c:v>2934.5956999999999</c:v>
                </c:pt>
                <c:pt idx="49">
                  <c:v>2711.266450000001</c:v>
                </c:pt>
                <c:pt idx="50">
                  <c:v>2539.0263724999995</c:v>
                </c:pt>
                <c:pt idx="51">
                  <c:v>2804.9755500000001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5024"/>
        <c:axId val="87351296"/>
      </c:areaChart>
      <c:barChart>
        <c:barDir val="col"/>
        <c:grouping val="clustered"/>
        <c:varyColors val="0"/>
        <c:ser>
          <c:idx val="0"/>
          <c:order val="1"/>
          <c:tx>
            <c:v>2021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2021'!$AH$6:$AH$57</c:f>
              <c:numCache>
                <c:formatCode>#,##0_ ;\-#,##0\ </c:formatCode>
                <c:ptCount val="52"/>
                <c:pt idx="0">
                  <c:v>2783.69425</c:v>
                </c:pt>
                <c:pt idx="1">
                  <c:v>2589.0257499999998</c:v>
                </c:pt>
                <c:pt idx="2">
                  <c:v>2139.9512500000001</c:v>
                </c:pt>
                <c:pt idx="3">
                  <c:v>2196.6790000000001</c:v>
                </c:pt>
                <c:pt idx="4">
                  <c:v>2067.5502080000001</c:v>
                </c:pt>
                <c:pt idx="5">
                  <c:v>1972.6312835000001</c:v>
                </c:pt>
                <c:pt idx="6">
                  <c:v>2072.8019435000001</c:v>
                </c:pt>
                <c:pt idx="7">
                  <c:v>2548.55370425</c:v>
                </c:pt>
                <c:pt idx="8">
                  <c:v>2616.25591575</c:v>
                </c:pt>
                <c:pt idx="9">
                  <c:v>2502.1916032499998</c:v>
                </c:pt>
                <c:pt idx="10">
                  <c:v>3076.5462492499578</c:v>
                </c:pt>
                <c:pt idx="11">
                  <c:v>3360.0596584999998</c:v>
                </c:pt>
                <c:pt idx="12">
                  <c:v>4412.0217007499996</c:v>
                </c:pt>
                <c:pt idx="13">
                  <c:v>3391.1253619999998</c:v>
                </c:pt>
                <c:pt idx="14">
                  <c:v>3575.3437380000009</c:v>
                </c:pt>
                <c:pt idx="15">
                  <c:v>4752.3576190000003</c:v>
                </c:pt>
                <c:pt idx="16">
                  <c:v>4166.8994200000006</c:v>
                </c:pt>
                <c:pt idx="17">
                  <c:v>5131.9222699319998</c:v>
                </c:pt>
                <c:pt idx="18">
                  <c:v>5169.6423429719998</c:v>
                </c:pt>
                <c:pt idx="19">
                  <c:v>5276.3876893479992</c:v>
                </c:pt>
                <c:pt idx="20">
                  <c:v>5162.7987909359999</c:v>
                </c:pt>
                <c:pt idx="21">
                  <c:v>5503.131828900001</c:v>
                </c:pt>
                <c:pt idx="22">
                  <c:v>4561.2083066499999</c:v>
                </c:pt>
                <c:pt idx="23">
                  <c:v>4976.890711</c:v>
                </c:pt>
                <c:pt idx="24">
                  <c:v>4533.4452718174998</c:v>
                </c:pt>
                <c:pt idx="25">
                  <c:v>4434.4847895924995</c:v>
                </c:pt>
                <c:pt idx="26">
                  <c:v>4581.8224953999998</c:v>
                </c:pt>
                <c:pt idx="27">
                  <c:v>3872.7456353699999</c:v>
                </c:pt>
                <c:pt idx="28">
                  <c:v>3880.3097866500002</c:v>
                </c:pt>
                <c:pt idx="29">
                  <c:v>4198.1824468499999</c:v>
                </c:pt>
                <c:pt idx="30">
                  <c:v>4032.5242161999995</c:v>
                </c:pt>
                <c:pt idx="31">
                  <c:v>4117.9207968499995</c:v>
                </c:pt>
                <c:pt idx="32">
                  <c:v>4047.1242608000002</c:v>
                </c:pt>
                <c:pt idx="33">
                  <c:v>3384.1548769499996</c:v>
                </c:pt>
                <c:pt idx="34">
                  <c:v>3784.8688804000003</c:v>
                </c:pt>
                <c:pt idx="35">
                  <c:v>3372.4203103999998</c:v>
                </c:pt>
                <c:pt idx="36">
                  <c:v>3533.1487515999997</c:v>
                </c:pt>
                <c:pt idx="37">
                  <c:v>2830.0565128000003</c:v>
                </c:pt>
                <c:pt idx="38">
                  <c:v>2482.2047348000001</c:v>
                </c:pt>
                <c:pt idx="39">
                  <c:v>3196.15211</c:v>
                </c:pt>
                <c:pt idx="40">
                  <c:v>2593.5994549999996</c:v>
                </c:pt>
                <c:pt idx="41">
                  <c:v>2690.3797250000002</c:v>
                </c:pt>
                <c:pt idx="42">
                  <c:v>2799.2988074999998</c:v>
                </c:pt>
                <c:pt idx="43">
                  <c:v>3082.613699999999</c:v>
                </c:pt>
                <c:pt idx="44">
                  <c:v>3185.6333499999996</c:v>
                </c:pt>
                <c:pt idx="45">
                  <c:v>3779.9717999999989</c:v>
                </c:pt>
                <c:pt idx="46">
                  <c:v>3972.9306749999987</c:v>
                </c:pt>
                <c:pt idx="47">
                  <c:v>4087.8036499999971</c:v>
                </c:pt>
                <c:pt idx="48">
                  <c:v>3263.7098999999998</c:v>
                </c:pt>
                <c:pt idx="49">
                  <c:v>3031.6210500000007</c:v>
                </c:pt>
                <c:pt idx="50">
                  <c:v>2764.0447224999998</c:v>
                </c:pt>
                <c:pt idx="51">
                  <c:v>3274.9552000000003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8-4936-B657-5EBD6AE82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353216"/>
        <c:axId val="87354752"/>
      </c:barChart>
      <c:catAx>
        <c:axId val="873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442895535772933"/>
              <c:y val="0.8662806974709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5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35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1.5233949945593036E-2"/>
              <c:y val="0.36046572666788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45024"/>
        <c:crosses val="autoZero"/>
        <c:crossBetween val="between"/>
      </c:valAx>
      <c:catAx>
        <c:axId val="8735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354752"/>
        <c:crosses val="autoZero"/>
        <c:auto val="0"/>
        <c:lblAlgn val="ctr"/>
        <c:lblOffset val="100"/>
        <c:noMultiLvlLbl val="0"/>
      </c:catAx>
      <c:valAx>
        <c:axId val="87354752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735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391027563339127"/>
          <c:y val="0.91495551820067456"/>
          <c:w val="0.13674283641639462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ZA" sz="1400">
                <a:latin typeface="+mn-lt"/>
              </a:rPr>
              <a:t>Comparison of 2019 and 2021 total avocado supply to the EU &amp; UK (updated 13/4/2021)</a:t>
            </a:r>
          </a:p>
        </c:rich>
      </c:tx>
      <c:layout>
        <c:manualLayout>
          <c:xMode val="edge"/>
          <c:yMode val="edge"/>
          <c:x val="0.1771054334380168"/>
          <c:y val="2.43959277817545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91838955386291E-2"/>
          <c:y val="0.13445417637402066"/>
          <c:w val="0.89880352434048794"/>
          <c:h val="0.66666792837771083"/>
        </c:manualLayout>
      </c:layout>
      <c:areaChart>
        <c:grouping val="stacked"/>
        <c:varyColors val="0"/>
        <c:ser>
          <c:idx val="1"/>
          <c:order val="0"/>
          <c:tx>
            <c:v>2019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2021'!$AL$6:$AL$57</c:f>
              <c:numCache>
                <c:formatCode>#,##0_ ;\-#,##0\ </c:formatCode>
                <c:ptCount val="52"/>
                <c:pt idx="0">
                  <c:v>2262.5765500000002</c:v>
                </c:pt>
                <c:pt idx="1">
                  <c:v>2462.3522499999999</c:v>
                </c:pt>
                <c:pt idx="2">
                  <c:v>2546.7633999999998</c:v>
                </c:pt>
                <c:pt idx="3">
                  <c:v>2744.2896000000001</c:v>
                </c:pt>
                <c:pt idx="4">
                  <c:v>2681.5088500000002</c:v>
                </c:pt>
                <c:pt idx="5">
                  <c:v>2613.7030999999997</c:v>
                </c:pt>
                <c:pt idx="6">
                  <c:v>2744.0745499999994</c:v>
                </c:pt>
                <c:pt idx="7">
                  <c:v>2597.0526</c:v>
                </c:pt>
                <c:pt idx="8">
                  <c:v>2523.9112499999997</c:v>
                </c:pt>
                <c:pt idx="9">
                  <c:v>2526.1360999999997</c:v>
                </c:pt>
                <c:pt idx="10">
                  <c:v>2658.9893999999999</c:v>
                </c:pt>
                <c:pt idx="11">
                  <c:v>2834.1541000000007</c:v>
                </c:pt>
                <c:pt idx="12">
                  <c:v>2763.5600500000005</c:v>
                </c:pt>
                <c:pt idx="13">
                  <c:v>3245.7148000000002</c:v>
                </c:pt>
                <c:pt idx="14">
                  <c:v>2533.1088</c:v>
                </c:pt>
                <c:pt idx="15">
                  <c:v>2982.6611000000003</c:v>
                </c:pt>
                <c:pt idx="16">
                  <c:v>3911.1026999999999</c:v>
                </c:pt>
                <c:pt idx="17">
                  <c:v>3898.6406800000004</c:v>
                </c:pt>
                <c:pt idx="18">
                  <c:v>3734.8518800000006</c:v>
                </c:pt>
                <c:pt idx="19">
                  <c:v>4089.0713199999991</c:v>
                </c:pt>
                <c:pt idx="20">
                  <c:v>3490.0048400000005</c:v>
                </c:pt>
                <c:pt idx="21">
                  <c:v>3636.9507200000016</c:v>
                </c:pt>
                <c:pt idx="22">
                  <c:v>3583.9270000000015</c:v>
                </c:pt>
                <c:pt idx="23">
                  <c:v>3177.7458400000014</c:v>
                </c:pt>
                <c:pt idx="24">
                  <c:v>2986.6800800000001</c:v>
                </c:pt>
                <c:pt idx="25">
                  <c:v>2883.2480799999998</c:v>
                </c:pt>
                <c:pt idx="26">
                  <c:v>2921.5815373913042</c:v>
                </c:pt>
                <c:pt idx="27">
                  <c:v>3094.9845600000003</c:v>
                </c:pt>
                <c:pt idx="28">
                  <c:v>2731.2507599999999</c:v>
                </c:pt>
                <c:pt idx="29">
                  <c:v>2778.3292000000001</c:v>
                </c:pt>
                <c:pt idx="30">
                  <c:v>3335.3433391304343</c:v>
                </c:pt>
                <c:pt idx="31">
                  <c:v>3218.1412069565222</c:v>
                </c:pt>
                <c:pt idx="32">
                  <c:v>3173.2426756521736</c:v>
                </c:pt>
                <c:pt idx="33">
                  <c:v>2901.6775695652173</c:v>
                </c:pt>
                <c:pt idx="34">
                  <c:v>2881.0479239130436</c:v>
                </c:pt>
                <c:pt idx="35">
                  <c:v>3196.6913282608693</c:v>
                </c:pt>
                <c:pt idx="36">
                  <c:v>3171.9665152173911</c:v>
                </c:pt>
                <c:pt idx="37">
                  <c:v>2973.0540869565216</c:v>
                </c:pt>
                <c:pt idx="38">
                  <c:v>2833.7469000000001</c:v>
                </c:pt>
                <c:pt idx="39">
                  <c:v>2943.1851999999994</c:v>
                </c:pt>
                <c:pt idx="40">
                  <c:v>2726.0227499999996</c:v>
                </c:pt>
                <c:pt idx="41">
                  <c:v>2464.2751499999995</c:v>
                </c:pt>
                <c:pt idx="42">
                  <c:v>1480.0798499999999</c:v>
                </c:pt>
                <c:pt idx="43">
                  <c:v>2002.0117499999997</c:v>
                </c:pt>
                <c:pt idx="44">
                  <c:v>2851.98</c:v>
                </c:pt>
                <c:pt idx="45">
                  <c:v>2633.13</c:v>
                </c:pt>
                <c:pt idx="46">
                  <c:v>1764.0629999999999</c:v>
                </c:pt>
                <c:pt idx="47">
                  <c:v>1740.2850000000001</c:v>
                </c:pt>
                <c:pt idx="48">
                  <c:v>2103.0430000000001</c:v>
                </c:pt>
                <c:pt idx="49">
                  <c:v>2516.69</c:v>
                </c:pt>
                <c:pt idx="50">
                  <c:v>2588.848</c:v>
                </c:pt>
                <c:pt idx="51">
                  <c:v>1977.3130000000001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2-4159-8FD2-3B701E23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345024"/>
        <c:axId val="87351296"/>
      </c:areaChart>
      <c:barChart>
        <c:barDir val="col"/>
        <c:grouping val="clustered"/>
        <c:varyColors val="0"/>
        <c:ser>
          <c:idx val="0"/>
          <c:order val="1"/>
          <c:tx>
            <c:v>2021</c:v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2021'!$AH$6:$AH$57</c:f>
              <c:numCache>
                <c:formatCode>#,##0_ ;\-#,##0\ </c:formatCode>
                <c:ptCount val="52"/>
                <c:pt idx="0">
                  <c:v>2783.69425</c:v>
                </c:pt>
                <c:pt idx="1">
                  <c:v>2589.0257499999998</c:v>
                </c:pt>
                <c:pt idx="2">
                  <c:v>2139.9512500000001</c:v>
                </c:pt>
                <c:pt idx="3">
                  <c:v>2196.6790000000001</c:v>
                </c:pt>
                <c:pt idx="4">
                  <c:v>2067.5502080000001</c:v>
                </c:pt>
                <c:pt idx="5">
                  <c:v>1972.6312835000001</c:v>
                </c:pt>
                <c:pt idx="6">
                  <c:v>2072.8019435000001</c:v>
                </c:pt>
                <c:pt idx="7">
                  <c:v>2548.55370425</c:v>
                </c:pt>
                <c:pt idx="8">
                  <c:v>2616.25591575</c:v>
                </c:pt>
                <c:pt idx="9">
                  <c:v>2502.1916032499998</c:v>
                </c:pt>
                <c:pt idx="10">
                  <c:v>3076.5462492499578</c:v>
                </c:pt>
                <c:pt idx="11">
                  <c:v>3360.0596584999998</c:v>
                </c:pt>
                <c:pt idx="12">
                  <c:v>4412.0217007499996</c:v>
                </c:pt>
                <c:pt idx="13">
                  <c:v>3391.1253619999998</c:v>
                </c:pt>
                <c:pt idx="14">
                  <c:v>3575.3437380000009</c:v>
                </c:pt>
                <c:pt idx="15">
                  <c:v>4752.3576190000003</c:v>
                </c:pt>
                <c:pt idx="16">
                  <c:v>4166.8994200000006</c:v>
                </c:pt>
                <c:pt idx="17">
                  <c:v>5131.9222699319998</c:v>
                </c:pt>
                <c:pt idx="18">
                  <c:v>5169.6423429719998</c:v>
                </c:pt>
                <c:pt idx="19">
                  <c:v>5276.3876893479992</c:v>
                </c:pt>
                <c:pt idx="20">
                  <c:v>5162.7987909359999</c:v>
                </c:pt>
                <c:pt idx="21">
                  <c:v>5503.131828900001</c:v>
                </c:pt>
                <c:pt idx="22">
                  <c:v>4561.2083066499999</c:v>
                </c:pt>
                <c:pt idx="23">
                  <c:v>4976.890711</c:v>
                </c:pt>
                <c:pt idx="24">
                  <c:v>4533.4452718174998</c:v>
                </c:pt>
                <c:pt idx="25">
                  <c:v>4434.4847895924995</c:v>
                </c:pt>
                <c:pt idx="26">
                  <c:v>4581.8224953999998</c:v>
                </c:pt>
                <c:pt idx="27">
                  <c:v>3872.7456353699999</c:v>
                </c:pt>
                <c:pt idx="28">
                  <c:v>3880.3097866500002</c:v>
                </c:pt>
                <c:pt idx="29">
                  <c:v>4198.1824468499999</c:v>
                </c:pt>
                <c:pt idx="30">
                  <c:v>4032.5242161999995</c:v>
                </c:pt>
                <c:pt idx="31">
                  <c:v>4117.9207968499995</c:v>
                </c:pt>
                <c:pt idx="32">
                  <c:v>4047.1242608000002</c:v>
                </c:pt>
                <c:pt idx="33">
                  <c:v>3384.1548769499996</c:v>
                </c:pt>
                <c:pt idx="34">
                  <c:v>3784.8688804000003</c:v>
                </c:pt>
                <c:pt idx="35">
                  <c:v>3372.4203103999998</c:v>
                </c:pt>
                <c:pt idx="36">
                  <c:v>3533.1487515999997</c:v>
                </c:pt>
                <c:pt idx="37">
                  <c:v>2830.0565128000003</c:v>
                </c:pt>
                <c:pt idx="38">
                  <c:v>2482.2047348000001</c:v>
                </c:pt>
                <c:pt idx="39">
                  <c:v>3196.15211</c:v>
                </c:pt>
                <c:pt idx="40">
                  <c:v>2593.5994549999996</c:v>
                </c:pt>
                <c:pt idx="41">
                  <c:v>2690.3797250000002</c:v>
                </c:pt>
                <c:pt idx="42">
                  <c:v>2799.2988074999998</c:v>
                </c:pt>
                <c:pt idx="43">
                  <c:v>3082.613699999999</c:v>
                </c:pt>
                <c:pt idx="44">
                  <c:v>3185.6333499999996</c:v>
                </c:pt>
                <c:pt idx="45">
                  <c:v>3779.9717999999989</c:v>
                </c:pt>
                <c:pt idx="46">
                  <c:v>3972.9306749999987</c:v>
                </c:pt>
                <c:pt idx="47">
                  <c:v>4087.8036499999971</c:v>
                </c:pt>
                <c:pt idx="48">
                  <c:v>3263.7098999999998</c:v>
                </c:pt>
                <c:pt idx="49">
                  <c:v>3031.6210500000007</c:v>
                </c:pt>
                <c:pt idx="50">
                  <c:v>2764.0447224999998</c:v>
                </c:pt>
                <c:pt idx="51">
                  <c:v>3274.9552000000003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2-4159-8FD2-3B701E23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87353216"/>
        <c:axId val="87354752"/>
      </c:barChart>
      <c:catAx>
        <c:axId val="8734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>
                    <a:latin typeface="+mn-lt"/>
                  </a:rPr>
                  <a:t>Week on market</a:t>
                </a:r>
              </a:p>
            </c:rich>
          </c:tx>
          <c:layout>
            <c:manualLayout>
              <c:xMode val="edge"/>
              <c:yMode val="edge"/>
              <c:x val="0.47442895535772933"/>
              <c:y val="0.8662806974709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5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351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ZA" sz="1400" b="0">
                    <a:latin typeface="+mn-lt"/>
                  </a:rPr>
                  <a:t>4 kg cartons ('000)</a:t>
                </a:r>
              </a:p>
            </c:rich>
          </c:tx>
          <c:layout>
            <c:manualLayout>
              <c:xMode val="edge"/>
              <c:yMode val="edge"/>
              <c:x val="9.2279692166145552E-3"/>
              <c:y val="0.36046568042631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345024"/>
        <c:crosses val="autoZero"/>
        <c:crossBetween val="between"/>
      </c:valAx>
      <c:catAx>
        <c:axId val="8735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354752"/>
        <c:crosses val="autoZero"/>
        <c:auto val="0"/>
        <c:lblAlgn val="ctr"/>
        <c:lblOffset val="100"/>
        <c:noMultiLvlLbl val="0"/>
      </c:catAx>
      <c:valAx>
        <c:axId val="87354752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8735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391027563339127"/>
          <c:y val="0.91495551820067456"/>
          <c:w val="0.13674283641639462"/>
          <c:h val="4.65116279069767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2021 SA Greenskin Estimates vs Actual Shipments</a:t>
            </a:r>
          </a:p>
        </c:rich>
      </c:tx>
      <c:layout>
        <c:manualLayout>
          <c:xMode val="edge"/>
          <c:yMode val="edge"/>
          <c:x val="0.18101505278985919"/>
          <c:y val="3.5587188612099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1352313167259787"/>
          <c:w val="0.57551077757371805"/>
          <c:h val="0.55871886120996439"/>
        </c:manualLayout>
      </c:layout>
      <c:lineChart>
        <c:grouping val="standard"/>
        <c:varyColors val="0"/>
        <c:ser>
          <c:idx val="0"/>
          <c:order val="0"/>
          <c:tx>
            <c:v>SA Greenskin Estimates</c:v>
          </c:tx>
          <c:marker>
            <c:symbol val="none"/>
          </c:marker>
          <c:cat>
            <c:numRef>
              <c:f>'Estimates vs Actulas'!$A$10:$A$50</c:f>
              <c:numCache>
                <c:formatCode>General</c:formatCode>
                <c:ptCount val="4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</c:numCache>
            </c:numRef>
          </c:cat>
          <c:val>
            <c:numRef>
              <c:f>'Estimates vs Actulas'!$AR$10:$AR$55</c:f>
              <c:numCache>
                <c:formatCode>0</c:formatCode>
                <c:ptCount val="46"/>
                <c:pt idx="6">
                  <c:v>25.607999999999997</c:v>
                </c:pt>
                <c:pt idx="7">
                  <c:v>114.46776</c:v>
                </c:pt>
                <c:pt idx="8">
                  <c:v>179.256</c:v>
                </c:pt>
                <c:pt idx="9">
                  <c:v>190.08</c:v>
                </c:pt>
                <c:pt idx="10">
                  <c:v>324.72000000000003</c:v>
                </c:pt>
                <c:pt idx="11">
                  <c:v>310.464</c:v>
                </c:pt>
                <c:pt idx="12">
                  <c:v>319.44</c:v>
                </c:pt>
                <c:pt idx="13">
                  <c:v>319.44</c:v>
                </c:pt>
                <c:pt idx="14">
                  <c:v>326.83199999999999</c:v>
                </c:pt>
                <c:pt idx="15">
                  <c:v>315.74400000000003</c:v>
                </c:pt>
                <c:pt idx="16">
                  <c:v>271.70087999999998</c:v>
                </c:pt>
                <c:pt idx="17">
                  <c:v>229.19159999999999</c:v>
                </c:pt>
                <c:pt idx="18">
                  <c:v>200.51064</c:v>
                </c:pt>
                <c:pt idx="19">
                  <c:v>207.68088</c:v>
                </c:pt>
                <c:pt idx="20">
                  <c:v>236.10575999999998</c:v>
                </c:pt>
                <c:pt idx="21">
                  <c:v>235.59359999999998</c:v>
                </c:pt>
                <c:pt idx="22">
                  <c:v>230.21592000000001</c:v>
                </c:pt>
                <c:pt idx="23">
                  <c:v>211.00991999999999</c:v>
                </c:pt>
                <c:pt idx="24">
                  <c:v>225.86256</c:v>
                </c:pt>
                <c:pt idx="25">
                  <c:v>228.67944</c:v>
                </c:pt>
                <c:pt idx="26">
                  <c:v>218.94839999999999</c:v>
                </c:pt>
                <c:pt idx="27">
                  <c:v>200.25456</c:v>
                </c:pt>
                <c:pt idx="28">
                  <c:v>134.44199999999998</c:v>
                </c:pt>
                <c:pt idx="29">
                  <c:v>93.469200000000001</c:v>
                </c:pt>
                <c:pt idx="30">
                  <c:v>102.43199999999999</c:v>
                </c:pt>
                <c:pt idx="31">
                  <c:v>104.22456</c:v>
                </c:pt>
                <c:pt idx="32">
                  <c:v>81.43343999999999</c:v>
                </c:pt>
                <c:pt idx="33">
                  <c:v>62.227440000000001</c:v>
                </c:pt>
                <c:pt idx="34">
                  <c:v>20.998559999999998</c:v>
                </c:pt>
                <c:pt idx="35">
                  <c:v>5.6337599999999997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5-4004-9061-FB24DF6415E7}"/>
            </c:ext>
          </c:extLst>
        </c:ser>
        <c:ser>
          <c:idx val="1"/>
          <c:order val="1"/>
          <c:tx>
            <c:v>SA Greenskin Actual Shipments</c:v>
          </c:tx>
          <c:marker>
            <c:symbol val="none"/>
          </c:marker>
          <c:val>
            <c:numRef>
              <c:f>'Estimates vs Actulas'!$AU$9:$AU$55</c:f>
              <c:numCache>
                <c:formatCode>0</c:formatCode>
                <c:ptCount val="47"/>
                <c:pt idx="7">
                  <c:v>26.4</c:v>
                </c:pt>
                <c:pt idx="8">
                  <c:v>122.496</c:v>
                </c:pt>
                <c:pt idx="9">
                  <c:v>232.84800000000001</c:v>
                </c:pt>
                <c:pt idx="10">
                  <c:v>376.2</c:v>
                </c:pt>
                <c:pt idx="11">
                  <c:v>201.16800000000001</c:v>
                </c:pt>
                <c:pt idx="12">
                  <c:v>187.70400000000001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9E-4A0A-A636-30B8D07A0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11584"/>
        <c:axId val="87813504"/>
      </c:lineChart>
      <c:catAx>
        <c:axId val="878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on EU Market</a:t>
                </a:r>
              </a:p>
            </c:rich>
          </c:tx>
          <c:layout>
            <c:manualLayout>
              <c:xMode val="edge"/>
              <c:yMode val="edge"/>
              <c:x val="0.30408166125024927"/>
              <c:y val="0.86476868327402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81350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87813504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'000 4 kg cartons</a:t>
                </a:r>
              </a:p>
            </c:rich>
          </c:tx>
          <c:layout>
            <c:manualLayout>
              <c:xMode val="edge"/>
              <c:yMode val="edge"/>
              <c:x val="3.2653074423191965E-2"/>
              <c:y val="0.298932384341636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811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387723865112342"/>
          <c:y val="0.35943060498220641"/>
          <c:w val="0.26612276134887658"/>
          <c:h val="0.11365947827136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26894</xdr:colOff>
      <xdr:row>1</xdr:row>
      <xdr:rowOff>35858</xdr:rowOff>
    </xdr:from>
    <xdr:to>
      <xdr:col>13</xdr:col>
      <xdr:colOff>582706</xdr:colOff>
      <xdr:row>31</xdr:row>
      <xdr:rowOff>98612</xdr:rowOff>
    </xdr:to>
    <xdr:graphicFrame macro="">
      <xdr:nvGraphicFramePr>
        <xdr:cNvPr id="1882" name="Chart 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0.35941</cdr:x>
      <cdr:y>0.24294</cdr:y>
    </cdr:from>
    <cdr:to>
      <cdr:x>0.35941</cdr:x>
      <cdr:y>0.3454</cdr:y>
    </cdr:to>
    <cdr:sp macro="" textlink="">
      <cdr:nvSpPr>
        <cdr:cNvPr id="12308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02304" y="1168577"/>
          <a:ext cx="0" cy="492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0.61405</cdr:x>
      <cdr:y>0.10058</cdr:y>
    </cdr:from>
    <cdr:to>
      <cdr:x>0.97445</cdr:x>
      <cdr:y>0.23326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129454" y="483786"/>
          <a:ext cx="3010575" cy="63820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91441</xdr:rowOff>
    </xdr:from>
    <xdr:to>
      <xdr:col>13</xdr:col>
      <xdr:colOff>571500</xdr:colOff>
      <xdr:row>28</xdr:row>
      <xdr:rowOff>91441</xdr:rowOff>
    </xdr:to>
    <xdr:graphicFrame macro="">
      <xdr:nvGraphicFramePr>
        <xdr:cNvPr id="8026" name="Chart 1">
          <a:extLst>
            <a:ext uri="{FF2B5EF4-FFF2-40B4-BE49-F238E27FC236}">
              <a16:creationId xmlns:a16="http://schemas.microsoft.com/office/drawing/2014/main" id="{00000000-0008-0000-0600-00005A1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0.36002</cdr:x>
      <cdr:y>0.26739</cdr:y>
    </cdr:from>
    <cdr:to>
      <cdr:x>0.36016</cdr:x>
      <cdr:y>0.35438</cdr:y>
    </cdr:to>
    <cdr:sp macro="" textlink="">
      <cdr:nvSpPr>
        <cdr:cNvPr id="1332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31446" y="1255097"/>
          <a:ext cx="1179" cy="4083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0.6181</cdr:x>
      <cdr:y>0.08891</cdr:y>
    </cdr:from>
    <cdr:to>
      <cdr:x>0.98381</cdr:x>
      <cdr:y>0.21916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204464" y="417339"/>
          <a:ext cx="3079315" cy="61138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</xdr:rowOff>
    </xdr:from>
    <xdr:to>
      <xdr:col>13</xdr:col>
      <xdr:colOff>518160</xdr:colOff>
      <xdr:row>30</xdr:row>
      <xdr:rowOff>114300</xdr:rowOff>
    </xdr:to>
    <xdr:graphicFrame macro="">
      <xdr:nvGraphicFramePr>
        <xdr:cNvPr id="9050" name="Chart 1">
          <a:extLst>
            <a:ext uri="{FF2B5EF4-FFF2-40B4-BE49-F238E27FC236}">
              <a16:creationId xmlns:a16="http://schemas.microsoft.com/office/drawing/2014/main" id="{00000000-0008-0000-0700-00005A2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0.33232</cdr:x>
      <cdr:y>0.31829</cdr:y>
    </cdr:from>
    <cdr:to>
      <cdr:x>0.33279</cdr:x>
      <cdr:y>0.40061</cdr:y>
    </cdr:to>
    <cdr:sp macro="" textlink="">
      <cdr:nvSpPr>
        <cdr:cNvPr id="143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05744" y="1578910"/>
          <a:ext cx="3968" cy="4083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0.63427</cdr:x>
      <cdr:y>0.11026</cdr:y>
    </cdr:from>
    <cdr:to>
      <cdr:x>0.98647</cdr:x>
      <cdr:y>0.26267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355116" y="546958"/>
          <a:ext cx="2973611" cy="75606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15241</xdr:colOff>
      <xdr:row>0</xdr:row>
      <xdr:rowOff>22860</xdr:rowOff>
    </xdr:from>
    <xdr:to>
      <xdr:col>13</xdr:col>
      <xdr:colOff>548640</xdr:colOff>
      <xdr:row>30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B91668-EB2E-4587-AEC1-17E794A78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0.36748</cdr:x>
      <cdr:y>0.18582</cdr:y>
    </cdr:from>
    <cdr:to>
      <cdr:x>0.36795</cdr:x>
      <cdr:y>0.26814</cdr:y>
    </cdr:to>
    <cdr:sp macro="" textlink="">
      <cdr:nvSpPr>
        <cdr:cNvPr id="14354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08242" y="934534"/>
          <a:ext cx="3975" cy="4140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0.59544</cdr:x>
      <cdr:y>0.10728</cdr:y>
    </cdr:from>
    <cdr:to>
      <cdr:x>0.94955</cdr:x>
      <cdr:y>0.25758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C216740-556C-4065-BFAD-B2D81E251EF7}"/>
            </a:ext>
          </a:extLst>
        </cdr:cNvPr>
        <cdr:cNvSpPr txBox="1"/>
      </cdr:nvSpPr>
      <cdr:spPr>
        <a:xfrm xmlns:a="http://schemas.openxmlformats.org/drawingml/2006/main">
          <a:off x="5036350" y="539533"/>
          <a:ext cx="2995133" cy="75586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South Africa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142875</xdr:rowOff>
    </xdr:from>
    <xdr:to>
      <xdr:col>7</xdr:col>
      <xdr:colOff>485775</xdr:colOff>
      <xdr:row>17</xdr:row>
      <xdr:rowOff>66675</xdr:rowOff>
    </xdr:to>
    <xdr:graphicFrame macro="">
      <xdr:nvGraphicFramePr>
        <xdr:cNvPr id="11409502" name="Chart 1">
          <a:extLst>
            <a:ext uri="{FF2B5EF4-FFF2-40B4-BE49-F238E27FC236}">
              <a16:creationId xmlns:a16="http://schemas.microsoft.com/office/drawing/2014/main" id="{00000000-0008-0000-0900-00005E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0</xdr:row>
      <xdr:rowOff>152400</xdr:rowOff>
    </xdr:from>
    <xdr:to>
      <xdr:col>15</xdr:col>
      <xdr:colOff>371475</xdr:colOff>
      <xdr:row>17</xdr:row>
      <xdr:rowOff>76200</xdr:rowOff>
    </xdr:to>
    <xdr:graphicFrame macro="">
      <xdr:nvGraphicFramePr>
        <xdr:cNvPr id="11409503" name="Chart 2">
          <a:extLst>
            <a:ext uri="{FF2B5EF4-FFF2-40B4-BE49-F238E27FC236}">
              <a16:creationId xmlns:a16="http://schemas.microsoft.com/office/drawing/2014/main" id="{00000000-0008-0000-0900-00005F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590550</xdr:colOff>
      <xdr:row>17</xdr:row>
      <xdr:rowOff>152400</xdr:rowOff>
    </xdr:from>
    <xdr:to>
      <xdr:col>15</xdr:col>
      <xdr:colOff>381000</xdr:colOff>
      <xdr:row>34</xdr:row>
      <xdr:rowOff>66675</xdr:rowOff>
    </xdr:to>
    <xdr:graphicFrame macro="">
      <xdr:nvGraphicFramePr>
        <xdr:cNvPr id="11409504" name="Chart 3">
          <a:extLst>
            <a:ext uri="{FF2B5EF4-FFF2-40B4-BE49-F238E27FC236}">
              <a16:creationId xmlns:a16="http://schemas.microsoft.com/office/drawing/2014/main" id="{00000000-0008-0000-0900-000060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466725</xdr:colOff>
      <xdr:row>0</xdr:row>
      <xdr:rowOff>142875</xdr:rowOff>
    </xdr:from>
    <xdr:to>
      <xdr:col>23</xdr:col>
      <xdr:colOff>257175</xdr:colOff>
      <xdr:row>17</xdr:row>
      <xdr:rowOff>66675</xdr:rowOff>
    </xdr:to>
    <xdr:graphicFrame macro="">
      <xdr:nvGraphicFramePr>
        <xdr:cNvPr id="11409505" name="Chart 4">
          <a:extLst>
            <a:ext uri="{FF2B5EF4-FFF2-40B4-BE49-F238E27FC236}">
              <a16:creationId xmlns:a16="http://schemas.microsoft.com/office/drawing/2014/main" id="{00000000-0008-0000-0900-000061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17</xdr:row>
      <xdr:rowOff>142875</xdr:rowOff>
    </xdr:from>
    <xdr:to>
      <xdr:col>7</xdr:col>
      <xdr:colOff>466725</xdr:colOff>
      <xdr:row>34</xdr:row>
      <xdr:rowOff>57150</xdr:rowOff>
    </xdr:to>
    <xdr:graphicFrame macro="">
      <xdr:nvGraphicFramePr>
        <xdr:cNvPr id="11409506" name="Chart 5">
          <a:extLst>
            <a:ext uri="{FF2B5EF4-FFF2-40B4-BE49-F238E27FC236}">
              <a16:creationId xmlns:a16="http://schemas.microsoft.com/office/drawing/2014/main" id="{00000000-0008-0000-0900-000062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485775</xdr:colOff>
      <xdr:row>17</xdr:row>
      <xdr:rowOff>152400</xdr:rowOff>
    </xdr:from>
    <xdr:to>
      <xdr:col>23</xdr:col>
      <xdr:colOff>276225</xdr:colOff>
      <xdr:row>34</xdr:row>
      <xdr:rowOff>76200</xdr:rowOff>
    </xdr:to>
    <xdr:graphicFrame macro="">
      <xdr:nvGraphicFramePr>
        <xdr:cNvPr id="11409507" name="Chart 6">
          <a:extLst>
            <a:ext uri="{FF2B5EF4-FFF2-40B4-BE49-F238E27FC236}">
              <a16:creationId xmlns:a16="http://schemas.microsoft.com/office/drawing/2014/main" id="{00000000-0008-0000-0900-00006318A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0.35932</cdr:x>
      <cdr:y>0.23555</cdr:y>
    </cdr:from>
    <cdr:to>
      <cdr:x>0.3604</cdr:x>
      <cdr:y>0.31514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047279" y="1218411"/>
          <a:ext cx="9159" cy="4116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0.63459</cdr:x>
      <cdr:y>0.08479</cdr:y>
    </cdr:from>
    <cdr:to>
      <cdr:x>0.96728</cdr:x>
      <cdr:y>0.23397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47BF001-4C0A-4A7F-83FD-D6788C25B252}"/>
            </a:ext>
          </a:extLst>
        </cdr:cNvPr>
        <cdr:cNvSpPr txBox="1"/>
      </cdr:nvSpPr>
      <cdr:spPr>
        <a:xfrm xmlns:a="http://schemas.openxmlformats.org/drawingml/2006/main">
          <a:off x="5381712" y="438587"/>
          <a:ext cx="2821414" cy="77164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22860</xdr:rowOff>
    </xdr:from>
    <xdr:to>
      <xdr:col>13</xdr:col>
      <xdr:colOff>457200</xdr:colOff>
      <xdr:row>29</xdr:row>
      <xdr:rowOff>91440</xdr:rowOff>
    </xdr:to>
    <xdr:graphicFrame macro="">
      <xdr:nvGraphicFramePr>
        <xdr:cNvPr id="3930" name="Chart 1">
          <a:extLst>
            <a:ext uri="{FF2B5EF4-FFF2-40B4-BE49-F238E27FC236}">
              <a16:creationId xmlns:a16="http://schemas.microsoft.com/office/drawing/2014/main" id="{00000000-0008-0000-0100-00005A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0.37697</cdr:x>
      <cdr:y>0.18527</cdr:y>
    </cdr:from>
    <cdr:to>
      <cdr:x>0.37717</cdr:x>
      <cdr:y>0.24957</cdr:y>
    </cdr:to>
    <cdr:sp macro="" textlink="">
      <cdr:nvSpPr>
        <cdr:cNvPr id="922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42525" y="913386"/>
          <a:ext cx="1667" cy="3170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0.63162</cdr:x>
      <cdr:y>0.1075</cdr:y>
    </cdr:from>
    <cdr:to>
      <cdr:x>0.99473</cdr:x>
      <cdr:y>0.23994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265346" y="529985"/>
          <a:ext cx="3026986" cy="652948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91440</xdr:rowOff>
    </xdr:from>
    <xdr:to>
      <xdr:col>13</xdr:col>
      <xdr:colOff>426720</xdr:colOff>
      <xdr:row>26</xdr:row>
      <xdr:rowOff>106679</xdr:rowOff>
    </xdr:to>
    <xdr:graphicFrame macro="">
      <xdr:nvGraphicFramePr>
        <xdr:cNvPr id="4956" name="Chart 3">
          <a:extLst>
            <a:ext uri="{FF2B5EF4-FFF2-40B4-BE49-F238E27FC236}">
              <a16:creationId xmlns:a16="http://schemas.microsoft.com/office/drawing/2014/main" id="{00000000-0008-0000-0200-00005C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0.38166</cdr:x>
      <cdr:y>0.20722</cdr:y>
    </cdr:from>
    <cdr:to>
      <cdr:x>0.38217</cdr:x>
      <cdr:y>0.30523</cdr:y>
    </cdr:to>
    <cdr:sp macro="" textlink="">
      <cdr:nvSpPr>
        <cdr:cNvPr id="102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58321" y="906338"/>
          <a:ext cx="4220" cy="4286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0.63351</cdr:x>
      <cdr:y>0.06342</cdr:y>
    </cdr:from>
    <cdr:to>
      <cdr:x>0.99631</cdr:x>
      <cdr:y>0.20813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242523" y="277371"/>
          <a:ext cx="3002286" cy="63294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29</xdr:row>
      <xdr:rowOff>83820</xdr:rowOff>
    </xdr:to>
    <xdr:graphicFrame macro="">
      <xdr:nvGraphicFramePr>
        <xdr:cNvPr id="5982" name="Chart 1">
          <a:extLst>
            <a:ext uri="{FF2B5EF4-FFF2-40B4-BE49-F238E27FC236}">
              <a16:creationId xmlns:a16="http://schemas.microsoft.com/office/drawing/2014/main" id="{00000000-0008-0000-0300-00005E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0.37471</cdr:x>
      <cdr:y>0.1566</cdr:y>
    </cdr:from>
    <cdr:to>
      <cdr:x>0.37496</cdr:x>
      <cdr:y>0.2241</cdr:y>
    </cdr:to>
    <cdr:sp macro="" textlink="">
      <cdr:nvSpPr>
        <cdr:cNvPr id="11290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83654" y="774430"/>
          <a:ext cx="2124" cy="3338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0.19216</cdr:x>
      <cdr:y>0.18915</cdr:y>
    </cdr:from>
    <cdr:to>
      <cdr:x>0.38598</cdr:x>
      <cdr:y>0.28234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775460" y="1036320"/>
          <a:ext cx="1790700" cy="51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 sz="1100"/>
        </a:p>
      </cdr:txBody>
    </cdr:sp>
  </cdr:relSizeAnchor>
  <cdr:relSizeAnchor xmlns:cdr="http://schemas.openxmlformats.org/drawingml/2006/chartDrawing">
    <cdr:from>
      <cdr:x>0.62523</cdr:x>
      <cdr:y>0.09622</cdr:y>
    </cdr:from>
    <cdr:to>
      <cdr:x>0.9722</cdr:x>
      <cdr:y>0.24653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643C61C-625D-483F-8826-6C48AB65C187}"/>
            </a:ext>
          </a:extLst>
        </cdr:cNvPr>
        <cdr:cNvSpPr txBox="1"/>
      </cdr:nvSpPr>
      <cdr:spPr>
        <a:xfrm xmlns:a="http://schemas.openxmlformats.org/drawingml/2006/main">
          <a:off x="5312142" y="475844"/>
          <a:ext cx="2947961" cy="743356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/>
            <a:t>Bars</a:t>
          </a:r>
          <a:r>
            <a:rPr lang="en-ZA" sz="1100" baseline="0"/>
            <a:t> to left of arrow represent actual shipments from Peru but also include estimates from other origins. Bars to right of arrow are estimates.</a:t>
          </a:r>
          <a:endParaRPr lang="en-ZA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</xdr:colOff>
      <xdr:row>0</xdr:row>
      <xdr:rowOff>13335</xdr:rowOff>
    </xdr:from>
    <xdr:to>
      <xdr:col>13</xdr:col>
      <xdr:colOff>464820</xdr:colOff>
      <xdr:row>28</xdr:row>
      <xdr:rowOff>129540</xdr:rowOff>
    </xdr:to>
    <xdr:graphicFrame macro="">
      <xdr:nvGraphicFramePr>
        <xdr:cNvPr id="7002" name="Chart 1">
          <a:extLst>
            <a:ext uri="{FF2B5EF4-FFF2-40B4-BE49-F238E27FC236}">
              <a16:creationId xmlns:a16="http://schemas.microsoft.com/office/drawing/2014/main" id="{00000000-0008-0000-0500-00005A1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5" zoomScaleNormal="85" workbookViewId="0">
      <selection activeCell="R11" sqref="R11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97"/>
  <sheetViews>
    <sheetView topLeftCell="B1" zoomScaleNormal="100" workbookViewId="0">
      <pane xSplit="2" ySplit="4" topLeftCell="G35" activePane="bottomRight" state="frozen"/>
      <selection activeCell="B1" sqref="B1"/>
      <selection pane="topRight" activeCell="D1" sqref="D1"/>
      <selection pane="bottomLeft" activeCell="B5" sqref="B5"/>
      <selection pane="bottomRight" activeCell="B1" sqref="B1:AJ1"/>
    </sheetView>
  </sheetViews>
  <sheetFormatPr defaultRowHeight="12.75" x14ac:dyDescent="0.2"/>
  <cols>
    <col min="1" max="1" width="9.140625" hidden="1" customWidth="1"/>
    <col min="2" max="2" width="1.28515625" customWidth="1"/>
    <col min="3" max="3" width="6.5703125" customWidth="1"/>
    <col min="4" max="34" width="5.85546875" customWidth="1"/>
    <col min="35" max="36" width="6.140625" customWidth="1"/>
    <col min="37" max="37" width="5.28515625" customWidth="1"/>
    <col min="38" max="38" width="7.28515625" customWidth="1"/>
    <col min="39" max="39" width="7.42578125" customWidth="1"/>
  </cols>
  <sheetData>
    <row r="1" spans="1:42" ht="16.5" thickBot="1" x14ac:dyDescent="0.3">
      <c r="B1" s="222" t="s">
        <v>57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1"/>
      <c r="AL1" s="1"/>
      <c r="AM1" s="2"/>
    </row>
    <row r="2" spans="1:42" ht="13.5" customHeight="1" thickBot="1" x14ac:dyDescent="0.25">
      <c r="B2" s="1"/>
      <c r="C2" s="1"/>
      <c r="D2" s="214" t="s">
        <v>0</v>
      </c>
      <c r="E2" s="215"/>
      <c r="F2" s="216"/>
      <c r="G2" s="214" t="s">
        <v>1</v>
      </c>
      <c r="H2" s="215"/>
      <c r="I2" s="216"/>
      <c r="J2" s="214" t="s">
        <v>2</v>
      </c>
      <c r="K2" s="215"/>
      <c r="L2" s="216"/>
      <c r="M2" s="214" t="s">
        <v>3</v>
      </c>
      <c r="N2" s="215"/>
      <c r="O2" s="216"/>
      <c r="P2" s="214" t="s">
        <v>4</v>
      </c>
      <c r="Q2" s="215"/>
      <c r="R2" s="215"/>
      <c r="S2" s="215" t="s">
        <v>5</v>
      </c>
      <c r="T2" s="215"/>
      <c r="U2" s="216"/>
      <c r="V2" s="214" t="s">
        <v>6</v>
      </c>
      <c r="W2" s="215"/>
      <c r="X2" s="216"/>
      <c r="Y2" s="214" t="s">
        <v>7</v>
      </c>
      <c r="Z2" s="215"/>
      <c r="AA2" s="216"/>
      <c r="AB2" s="35"/>
      <c r="AC2" s="35" t="s">
        <v>47</v>
      </c>
      <c r="AD2" s="35"/>
      <c r="AE2" s="101"/>
      <c r="AF2" s="35" t="s">
        <v>41</v>
      </c>
      <c r="AG2" s="36"/>
      <c r="AH2" s="214" t="s">
        <v>8</v>
      </c>
      <c r="AI2" s="215"/>
      <c r="AJ2" s="215"/>
      <c r="AK2" s="218"/>
      <c r="AL2" s="219"/>
      <c r="AM2" s="219"/>
    </row>
    <row r="3" spans="1:42" x14ac:dyDescent="0.2">
      <c r="A3" s="220" t="s">
        <v>9</v>
      </c>
      <c r="B3" s="220"/>
      <c r="C3" s="221"/>
      <c r="D3" s="3" t="s">
        <v>10</v>
      </c>
      <c r="E3" s="3" t="s">
        <v>11</v>
      </c>
      <c r="F3" s="4" t="s">
        <v>8</v>
      </c>
      <c r="G3" s="3" t="s">
        <v>10</v>
      </c>
      <c r="H3" s="3" t="s">
        <v>11</v>
      </c>
      <c r="I3" s="4" t="s">
        <v>8</v>
      </c>
      <c r="J3" s="3" t="s">
        <v>10</v>
      </c>
      <c r="K3" s="3" t="s">
        <v>11</v>
      </c>
      <c r="L3" s="4" t="s">
        <v>8</v>
      </c>
      <c r="M3" s="3" t="s">
        <v>10</v>
      </c>
      <c r="N3" s="3" t="s">
        <v>11</v>
      </c>
      <c r="O3" s="4" t="s">
        <v>8</v>
      </c>
      <c r="P3" s="3" t="s">
        <v>10</v>
      </c>
      <c r="Q3" s="3" t="s">
        <v>11</v>
      </c>
      <c r="R3" s="4" t="s">
        <v>8</v>
      </c>
      <c r="S3" s="3" t="s">
        <v>10</v>
      </c>
      <c r="T3" s="3" t="s">
        <v>11</v>
      </c>
      <c r="U3" s="4" t="s">
        <v>8</v>
      </c>
      <c r="V3" s="3" t="s">
        <v>10</v>
      </c>
      <c r="W3" s="3" t="s">
        <v>11</v>
      </c>
      <c r="X3" s="4" t="s">
        <v>8</v>
      </c>
      <c r="Y3" s="3" t="s">
        <v>10</v>
      </c>
      <c r="Z3" s="3" t="s">
        <v>11</v>
      </c>
      <c r="AA3" s="4" t="s">
        <v>8</v>
      </c>
      <c r="AB3" s="4" t="s">
        <v>10</v>
      </c>
      <c r="AC3" s="4" t="s">
        <v>11</v>
      </c>
      <c r="AD3" s="4" t="s">
        <v>8</v>
      </c>
      <c r="AE3" s="4" t="s">
        <v>10</v>
      </c>
      <c r="AF3" s="4" t="s">
        <v>11</v>
      </c>
      <c r="AG3" s="4" t="s">
        <v>8</v>
      </c>
      <c r="AH3" s="3" t="s">
        <v>10</v>
      </c>
      <c r="AI3" s="3" t="s">
        <v>11</v>
      </c>
      <c r="AJ3" s="112" t="s">
        <v>8</v>
      </c>
      <c r="AK3" s="99"/>
      <c r="AL3" s="115"/>
      <c r="AM3" s="114"/>
    </row>
    <row r="4" spans="1:42" ht="67.5" x14ac:dyDescent="0.2">
      <c r="A4" s="5" t="s">
        <v>12</v>
      </c>
      <c r="B4" s="6" t="s">
        <v>13</v>
      </c>
      <c r="C4" s="7" t="s">
        <v>14</v>
      </c>
      <c r="D4" s="8"/>
      <c r="E4" s="8"/>
      <c r="F4" s="9"/>
      <c r="G4" s="10"/>
      <c r="H4" s="10"/>
      <c r="I4" s="10"/>
      <c r="J4" s="10"/>
      <c r="K4" s="10"/>
      <c r="L4" s="10"/>
      <c r="M4" s="1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3"/>
      <c r="AK4" s="100"/>
      <c r="AL4" s="98"/>
      <c r="AM4" s="98"/>
    </row>
    <row r="5" spans="1:42" x14ac:dyDescent="0.2">
      <c r="A5" s="12">
        <v>49</v>
      </c>
      <c r="B5" s="76"/>
      <c r="C5" s="13">
        <v>1</v>
      </c>
      <c r="D5" s="65">
        <v>302.5</v>
      </c>
      <c r="E5" s="65">
        <v>165</v>
      </c>
      <c r="F5" s="65">
        <v>467.5</v>
      </c>
      <c r="G5" s="65">
        <v>41.25</v>
      </c>
      <c r="H5" s="65">
        <v>275.25</v>
      </c>
      <c r="I5" s="65">
        <v>316.5</v>
      </c>
      <c r="J5" s="65">
        <v>0</v>
      </c>
      <c r="K5" s="65">
        <v>39.54</v>
      </c>
      <c r="L5" s="65">
        <v>39.54</v>
      </c>
      <c r="M5" s="65"/>
      <c r="N5" s="65"/>
      <c r="O5" s="65">
        <v>0</v>
      </c>
      <c r="P5" s="65"/>
      <c r="Q5" s="65"/>
      <c r="R5" s="65">
        <v>0</v>
      </c>
      <c r="S5" s="65">
        <v>0</v>
      </c>
      <c r="T5" s="65">
        <v>0</v>
      </c>
      <c r="U5" s="65">
        <v>0</v>
      </c>
      <c r="V5" s="65">
        <v>0</v>
      </c>
      <c r="W5" s="65">
        <v>791.75</v>
      </c>
      <c r="X5" s="65">
        <v>791.75</v>
      </c>
      <c r="Y5" s="65"/>
      <c r="Z5" s="65"/>
      <c r="AA5" s="65">
        <v>0</v>
      </c>
      <c r="AB5" s="65">
        <v>0</v>
      </c>
      <c r="AC5" s="65">
        <v>129.25</v>
      </c>
      <c r="AD5" s="65">
        <v>129.25</v>
      </c>
      <c r="AE5" s="65"/>
      <c r="AF5" s="65"/>
      <c r="AG5" s="65">
        <v>0</v>
      </c>
      <c r="AH5" s="14">
        <f>D5+G5+J5+M5+P5+S5+V5+Y5+AB5+AE5</f>
        <v>343.75</v>
      </c>
      <c r="AI5" s="14">
        <f>E5+H5+K5+N5+Q5+T5+W5+Z5+AC5+AF5</f>
        <v>1400.79</v>
      </c>
      <c r="AJ5" s="87">
        <f>SUM(AH5:AI5)</f>
        <v>1744.54</v>
      </c>
      <c r="AK5" s="97"/>
      <c r="AL5" s="97"/>
      <c r="AM5" s="97"/>
      <c r="AN5" s="69"/>
    </row>
    <row r="6" spans="1:42" x14ac:dyDescent="0.2">
      <c r="A6" s="13">
        <v>50</v>
      </c>
      <c r="B6" s="76"/>
      <c r="C6" s="13">
        <v>2</v>
      </c>
      <c r="D6" s="65">
        <v>225</v>
      </c>
      <c r="E6" s="65">
        <v>192.5</v>
      </c>
      <c r="F6" s="65">
        <v>417.5</v>
      </c>
      <c r="G6" s="65">
        <v>48</v>
      </c>
      <c r="H6" s="65">
        <v>292.5</v>
      </c>
      <c r="I6" s="65">
        <v>340.5</v>
      </c>
      <c r="J6" s="65">
        <v>0</v>
      </c>
      <c r="K6" s="65">
        <v>63.48</v>
      </c>
      <c r="L6" s="65">
        <v>63.48</v>
      </c>
      <c r="M6" s="65"/>
      <c r="N6" s="65"/>
      <c r="O6" s="65">
        <v>0</v>
      </c>
      <c r="P6" s="65"/>
      <c r="Q6" s="65"/>
      <c r="R6" s="65">
        <v>0</v>
      </c>
      <c r="S6" s="65">
        <v>0</v>
      </c>
      <c r="T6" s="65">
        <v>0</v>
      </c>
      <c r="U6" s="65">
        <v>0</v>
      </c>
      <c r="V6" s="65">
        <v>0</v>
      </c>
      <c r="W6" s="65">
        <v>852.75</v>
      </c>
      <c r="X6" s="65">
        <v>852.75</v>
      </c>
      <c r="Y6" s="65"/>
      <c r="Z6" s="65"/>
      <c r="AA6" s="65">
        <v>0</v>
      </c>
      <c r="AB6" s="65">
        <v>0</v>
      </c>
      <c r="AC6" s="65">
        <v>202.5</v>
      </c>
      <c r="AD6" s="65">
        <v>202.5</v>
      </c>
      <c r="AE6" s="65"/>
      <c r="AF6" s="65"/>
      <c r="AG6" s="65">
        <v>0</v>
      </c>
      <c r="AH6" s="14">
        <f t="shared" ref="AH6:AH57" si="0">D6+G6+J6+M6+P6+S6+V6+Y6+AB6+AE6</f>
        <v>273</v>
      </c>
      <c r="AI6" s="14">
        <f t="shared" ref="AI6:AI57" si="1">E6+H6+K6+N6+Q6+T6+W6+Z6+AC6+AF6</f>
        <v>1603.73</v>
      </c>
      <c r="AJ6" s="87">
        <f t="shared" ref="AJ6:AJ57" si="2">SUM(AH6:AI6)</f>
        <v>1876.73</v>
      </c>
      <c r="AK6" s="116"/>
      <c r="AL6" s="97"/>
      <c r="AM6" s="97"/>
    </row>
    <row r="7" spans="1:42" x14ac:dyDescent="0.2">
      <c r="A7" s="13">
        <v>51</v>
      </c>
      <c r="B7" s="76"/>
      <c r="C7" s="13">
        <v>3</v>
      </c>
      <c r="D7" s="65">
        <v>202.5</v>
      </c>
      <c r="E7" s="65">
        <v>215</v>
      </c>
      <c r="F7" s="65">
        <v>417.5</v>
      </c>
      <c r="G7" s="65">
        <v>79.5</v>
      </c>
      <c r="H7" s="65">
        <v>563.25</v>
      </c>
      <c r="I7" s="65">
        <v>642.75</v>
      </c>
      <c r="J7" s="65">
        <v>0</v>
      </c>
      <c r="K7" s="65">
        <v>37.72</v>
      </c>
      <c r="L7" s="65">
        <v>37.72</v>
      </c>
      <c r="M7" s="65"/>
      <c r="N7" s="65"/>
      <c r="O7" s="65">
        <v>0</v>
      </c>
      <c r="P7" s="65"/>
      <c r="Q7" s="65"/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823</v>
      </c>
      <c r="X7" s="65">
        <v>823</v>
      </c>
      <c r="Y7" s="65"/>
      <c r="Z7" s="65"/>
      <c r="AA7" s="65">
        <v>0</v>
      </c>
      <c r="AB7" s="65">
        <v>0</v>
      </c>
      <c r="AC7" s="65">
        <v>205.25</v>
      </c>
      <c r="AD7" s="65">
        <v>205.25</v>
      </c>
      <c r="AE7" s="65"/>
      <c r="AF7" s="65"/>
      <c r="AG7" s="65">
        <v>0</v>
      </c>
      <c r="AH7" s="14">
        <f t="shared" si="0"/>
        <v>282</v>
      </c>
      <c r="AI7" s="14">
        <f t="shared" si="1"/>
        <v>1844.22</v>
      </c>
      <c r="AJ7" s="87">
        <f t="shared" si="2"/>
        <v>2126.2200000000003</v>
      </c>
      <c r="AK7" s="116"/>
      <c r="AL7" s="97"/>
      <c r="AM7" s="97"/>
    </row>
    <row r="8" spans="1:42" x14ac:dyDescent="0.2">
      <c r="A8" s="13">
        <v>52</v>
      </c>
      <c r="B8" s="76"/>
      <c r="C8" s="13">
        <v>4</v>
      </c>
      <c r="D8" s="65">
        <v>210</v>
      </c>
      <c r="E8" s="65">
        <v>250</v>
      </c>
      <c r="F8" s="65">
        <v>460</v>
      </c>
      <c r="G8" s="65">
        <v>120</v>
      </c>
      <c r="H8" s="65">
        <v>611.25</v>
      </c>
      <c r="I8" s="65">
        <v>731.25</v>
      </c>
      <c r="J8" s="65">
        <v>0</v>
      </c>
      <c r="K8" s="65">
        <v>10.32</v>
      </c>
      <c r="L8" s="65">
        <v>10.32</v>
      </c>
      <c r="M8" s="65"/>
      <c r="N8" s="65"/>
      <c r="O8" s="65">
        <v>0</v>
      </c>
      <c r="P8" s="65"/>
      <c r="Q8" s="65"/>
      <c r="R8" s="65">
        <v>0</v>
      </c>
      <c r="S8" s="65">
        <v>15.84</v>
      </c>
      <c r="T8" s="65">
        <v>0</v>
      </c>
      <c r="U8" s="65">
        <v>15.84</v>
      </c>
      <c r="V8" s="65">
        <v>0</v>
      </c>
      <c r="W8" s="65">
        <v>834.75</v>
      </c>
      <c r="X8" s="65">
        <v>834.75</v>
      </c>
      <c r="Y8" s="65"/>
      <c r="Z8" s="65"/>
      <c r="AA8" s="65">
        <v>0</v>
      </c>
      <c r="AB8" s="65">
        <v>0</v>
      </c>
      <c r="AC8" s="65">
        <v>172.75</v>
      </c>
      <c r="AD8" s="65">
        <v>172.75</v>
      </c>
      <c r="AE8" s="65"/>
      <c r="AF8" s="65"/>
      <c r="AG8" s="65">
        <v>0</v>
      </c>
      <c r="AH8" s="14">
        <f t="shared" si="0"/>
        <v>345.84</v>
      </c>
      <c r="AI8" s="14">
        <f t="shared" si="1"/>
        <v>1879.0700000000002</v>
      </c>
      <c r="AJ8" s="87">
        <f t="shared" si="2"/>
        <v>2224.9100000000003</v>
      </c>
      <c r="AK8" s="116"/>
      <c r="AL8" s="97"/>
      <c r="AM8" s="97"/>
    </row>
    <row r="9" spans="1:42" x14ac:dyDescent="0.2">
      <c r="A9" s="13">
        <v>1</v>
      </c>
      <c r="B9" s="76"/>
      <c r="C9" s="13">
        <v>5</v>
      </c>
      <c r="D9" s="65">
        <v>202.5</v>
      </c>
      <c r="E9" s="65">
        <v>377.5</v>
      </c>
      <c r="F9" s="65">
        <v>580</v>
      </c>
      <c r="G9" s="65">
        <v>65.25</v>
      </c>
      <c r="H9" s="65">
        <v>660</v>
      </c>
      <c r="I9" s="65">
        <v>725.25</v>
      </c>
      <c r="J9" s="65">
        <v>0</v>
      </c>
      <c r="K9" s="65">
        <v>57.586399999999998</v>
      </c>
      <c r="L9" s="65">
        <v>57.586399999999998</v>
      </c>
      <c r="M9" s="65"/>
      <c r="N9" s="65"/>
      <c r="O9" s="65">
        <v>0</v>
      </c>
      <c r="P9" s="65"/>
      <c r="Q9" s="65"/>
      <c r="R9" s="65">
        <v>0</v>
      </c>
      <c r="S9" s="65">
        <v>52.8</v>
      </c>
      <c r="T9" s="65">
        <v>0</v>
      </c>
      <c r="U9" s="65">
        <v>52.8</v>
      </c>
      <c r="V9" s="65">
        <v>0</v>
      </c>
      <c r="W9" s="65">
        <v>536.75</v>
      </c>
      <c r="X9" s="65">
        <v>536.75</v>
      </c>
      <c r="Y9" s="65"/>
      <c r="Z9" s="65"/>
      <c r="AA9" s="65">
        <v>0</v>
      </c>
      <c r="AB9" s="65">
        <v>0</v>
      </c>
      <c r="AC9" s="65">
        <v>117.48800000000001</v>
      </c>
      <c r="AD9" s="65">
        <v>117.48800000000001</v>
      </c>
      <c r="AE9" s="65"/>
      <c r="AF9" s="65"/>
      <c r="AG9" s="65">
        <v>0</v>
      </c>
      <c r="AH9" s="14">
        <f t="shared" si="0"/>
        <v>320.55</v>
      </c>
      <c r="AI9" s="14">
        <f t="shared" si="1"/>
        <v>1749.3244</v>
      </c>
      <c r="AJ9" s="87">
        <f t="shared" si="2"/>
        <v>2069.8744000000002</v>
      </c>
      <c r="AK9" s="116"/>
      <c r="AL9" s="97"/>
      <c r="AM9" s="97"/>
      <c r="AN9" s="69"/>
    </row>
    <row r="10" spans="1:42" x14ac:dyDescent="0.2">
      <c r="A10" s="13">
        <v>2</v>
      </c>
      <c r="B10" s="76"/>
      <c r="C10" s="13">
        <v>6</v>
      </c>
      <c r="D10" s="65">
        <v>215</v>
      </c>
      <c r="E10" s="65">
        <v>445</v>
      </c>
      <c r="F10" s="65">
        <v>660</v>
      </c>
      <c r="G10" s="65">
        <v>52.5</v>
      </c>
      <c r="H10" s="65">
        <v>881.25</v>
      </c>
      <c r="I10" s="65">
        <v>933.75</v>
      </c>
      <c r="J10" s="65">
        <v>0</v>
      </c>
      <c r="K10" s="65">
        <v>198.24130000000005</v>
      </c>
      <c r="L10" s="65">
        <v>198.24130000000005</v>
      </c>
      <c r="M10" s="65"/>
      <c r="N10" s="65"/>
      <c r="O10" s="65">
        <v>0</v>
      </c>
      <c r="P10" s="65"/>
      <c r="Q10" s="65"/>
      <c r="R10" s="65">
        <v>0</v>
      </c>
      <c r="S10" s="65">
        <v>113.52</v>
      </c>
      <c r="T10" s="65">
        <v>13.273920000000002</v>
      </c>
      <c r="U10" s="65">
        <v>126.79392</v>
      </c>
      <c r="V10" s="65">
        <v>0</v>
      </c>
      <c r="W10" s="65">
        <v>669.75</v>
      </c>
      <c r="X10" s="65">
        <v>669.75</v>
      </c>
      <c r="Y10" s="65"/>
      <c r="Z10" s="65"/>
      <c r="AA10" s="65">
        <v>0</v>
      </c>
      <c r="AB10" s="65">
        <v>0</v>
      </c>
      <c r="AC10" s="65">
        <v>71.243500000000012</v>
      </c>
      <c r="AD10" s="65">
        <v>71.243500000000012</v>
      </c>
      <c r="AE10" s="65"/>
      <c r="AF10" s="65"/>
      <c r="AG10" s="65">
        <v>0</v>
      </c>
      <c r="AH10" s="14">
        <f t="shared" si="0"/>
        <v>381.02</v>
      </c>
      <c r="AI10" s="14">
        <f t="shared" si="1"/>
        <v>2278.7587200000003</v>
      </c>
      <c r="AJ10" s="87">
        <f t="shared" si="2"/>
        <v>2659.7787200000002</v>
      </c>
      <c r="AK10" s="116"/>
      <c r="AL10" s="97"/>
      <c r="AM10" s="97"/>
      <c r="AN10" s="69"/>
    </row>
    <row r="11" spans="1:42" x14ac:dyDescent="0.2">
      <c r="A11" s="13">
        <v>3</v>
      </c>
      <c r="B11" s="76"/>
      <c r="C11" s="13">
        <v>7</v>
      </c>
      <c r="D11" s="65">
        <v>193.75</v>
      </c>
      <c r="E11" s="65">
        <v>457.5</v>
      </c>
      <c r="F11" s="65">
        <v>651.25</v>
      </c>
      <c r="G11" s="65">
        <v>61.5</v>
      </c>
      <c r="H11" s="65">
        <v>814.5</v>
      </c>
      <c r="I11" s="65">
        <v>876</v>
      </c>
      <c r="J11" s="65">
        <v>0</v>
      </c>
      <c r="K11" s="65">
        <v>207.11615000000009</v>
      </c>
      <c r="L11" s="65">
        <v>207.11615000000009</v>
      </c>
      <c r="M11" s="65"/>
      <c r="N11" s="65"/>
      <c r="O11" s="65">
        <v>0</v>
      </c>
      <c r="P11" s="65"/>
      <c r="Q11" s="65"/>
      <c r="R11" s="65">
        <v>0</v>
      </c>
      <c r="S11" s="65">
        <v>145.19999999999999</v>
      </c>
      <c r="T11" s="65">
        <v>12.936000000000002</v>
      </c>
      <c r="U11" s="65">
        <v>158.136</v>
      </c>
      <c r="V11" s="65">
        <v>0</v>
      </c>
      <c r="W11" s="65">
        <v>659.75</v>
      </c>
      <c r="X11" s="65">
        <v>659.75</v>
      </c>
      <c r="Y11" s="65"/>
      <c r="Z11" s="65"/>
      <c r="AA11" s="65">
        <v>0</v>
      </c>
      <c r="AB11" s="65">
        <v>0</v>
      </c>
      <c r="AC11" s="65">
        <v>105.90350000000001</v>
      </c>
      <c r="AD11" s="65">
        <v>105.90350000000001</v>
      </c>
      <c r="AE11" s="65"/>
      <c r="AF11" s="65"/>
      <c r="AG11" s="65">
        <v>0</v>
      </c>
      <c r="AH11" s="14">
        <f t="shared" si="0"/>
        <v>400.45</v>
      </c>
      <c r="AI11" s="14">
        <f t="shared" si="1"/>
        <v>2257.7056499999999</v>
      </c>
      <c r="AJ11" s="87">
        <f t="shared" si="2"/>
        <v>2658.1556499999997</v>
      </c>
      <c r="AK11" s="116"/>
      <c r="AL11" s="97"/>
      <c r="AM11" s="97"/>
      <c r="AN11" s="69"/>
      <c r="AO11" s="69"/>
      <c r="AP11" s="69"/>
    </row>
    <row r="12" spans="1:42" x14ac:dyDescent="0.2">
      <c r="A12" s="13">
        <v>4</v>
      </c>
      <c r="B12" s="76"/>
      <c r="C12" s="13">
        <v>8</v>
      </c>
      <c r="D12" s="65">
        <v>172.5</v>
      </c>
      <c r="E12" s="65">
        <v>482.5</v>
      </c>
      <c r="F12" s="65">
        <v>655</v>
      </c>
      <c r="G12" s="65">
        <v>99</v>
      </c>
      <c r="H12" s="65">
        <v>984.75</v>
      </c>
      <c r="I12" s="65">
        <v>1083.75</v>
      </c>
      <c r="J12" s="65">
        <v>0</v>
      </c>
      <c r="K12" s="65">
        <v>503.69679999999994</v>
      </c>
      <c r="L12" s="65">
        <v>503.69679999999994</v>
      </c>
      <c r="M12" s="65"/>
      <c r="N12" s="65"/>
      <c r="O12" s="65">
        <v>0</v>
      </c>
      <c r="P12" s="65"/>
      <c r="Q12" s="65"/>
      <c r="R12" s="65">
        <v>0</v>
      </c>
      <c r="S12" s="65">
        <v>169.488</v>
      </c>
      <c r="T12" s="65">
        <v>48.343440000000001</v>
      </c>
      <c r="U12" s="65">
        <v>217.83143999999999</v>
      </c>
      <c r="V12" s="65">
        <v>0</v>
      </c>
      <c r="W12" s="65">
        <v>526.75</v>
      </c>
      <c r="X12" s="65">
        <v>526.75</v>
      </c>
      <c r="Y12" s="65"/>
      <c r="Z12" s="65"/>
      <c r="AA12" s="65">
        <v>0</v>
      </c>
      <c r="AB12" s="65">
        <v>0</v>
      </c>
      <c r="AC12" s="65">
        <v>229.38425000000001</v>
      </c>
      <c r="AD12" s="65">
        <v>229.38425000000001</v>
      </c>
      <c r="AE12" s="65"/>
      <c r="AF12" s="65"/>
      <c r="AG12" s="65">
        <v>0</v>
      </c>
      <c r="AH12" s="14">
        <f t="shared" si="0"/>
        <v>440.988</v>
      </c>
      <c r="AI12" s="14">
        <f t="shared" si="1"/>
        <v>2775.4244900000003</v>
      </c>
      <c r="AJ12" s="87">
        <f t="shared" si="2"/>
        <v>3216.4124900000002</v>
      </c>
      <c r="AK12" s="116"/>
      <c r="AL12" s="97"/>
      <c r="AM12" s="97"/>
      <c r="AN12" s="69"/>
      <c r="AO12" s="69"/>
      <c r="AP12" s="69"/>
    </row>
    <row r="13" spans="1:42" x14ac:dyDescent="0.2">
      <c r="A13" s="13">
        <v>5</v>
      </c>
      <c r="B13" s="76"/>
      <c r="C13" s="13">
        <v>9</v>
      </c>
      <c r="D13" s="65">
        <v>220</v>
      </c>
      <c r="E13" s="65">
        <v>252.5</v>
      </c>
      <c r="F13" s="65">
        <v>472.5</v>
      </c>
      <c r="G13" s="65">
        <v>131.25</v>
      </c>
      <c r="H13" s="65">
        <v>936</v>
      </c>
      <c r="I13" s="65">
        <v>1067.25</v>
      </c>
      <c r="J13" s="65">
        <v>0</v>
      </c>
      <c r="K13" s="65">
        <v>104.13332500000001</v>
      </c>
      <c r="L13" s="65">
        <v>104.13332500000001</v>
      </c>
      <c r="M13" s="65"/>
      <c r="N13" s="65"/>
      <c r="O13" s="65">
        <v>0</v>
      </c>
      <c r="P13" s="65"/>
      <c r="Q13" s="65"/>
      <c r="R13" s="65">
        <v>0</v>
      </c>
      <c r="S13" s="65">
        <v>208.03200000000001</v>
      </c>
      <c r="T13" s="65">
        <v>71.654880000000006</v>
      </c>
      <c r="U13" s="65">
        <v>279.68688000000003</v>
      </c>
      <c r="V13" s="65">
        <v>0</v>
      </c>
      <c r="W13" s="65">
        <v>405.25</v>
      </c>
      <c r="X13" s="65">
        <v>405.25</v>
      </c>
      <c r="Y13" s="65"/>
      <c r="Z13" s="65"/>
      <c r="AA13" s="65">
        <v>0</v>
      </c>
      <c r="AB13" s="65">
        <v>0</v>
      </c>
      <c r="AC13" s="65">
        <v>494.63574999999997</v>
      </c>
      <c r="AD13" s="65">
        <v>494.63574999999997</v>
      </c>
      <c r="AE13" s="65"/>
      <c r="AF13" s="65"/>
      <c r="AG13" s="65">
        <v>0</v>
      </c>
      <c r="AH13" s="14">
        <f t="shared" si="0"/>
        <v>559.28200000000004</v>
      </c>
      <c r="AI13" s="14">
        <f t="shared" si="1"/>
        <v>2264.1739550000002</v>
      </c>
      <c r="AJ13" s="87">
        <f t="shared" si="2"/>
        <v>2823.4559550000004</v>
      </c>
      <c r="AK13" s="116"/>
      <c r="AL13" s="97"/>
      <c r="AM13" s="97"/>
      <c r="AN13" s="69"/>
      <c r="AO13" s="69"/>
      <c r="AP13" s="69"/>
    </row>
    <row r="14" spans="1:42" x14ac:dyDescent="0.2">
      <c r="A14" s="13">
        <v>6</v>
      </c>
      <c r="B14" s="76"/>
      <c r="C14" s="13">
        <v>10</v>
      </c>
      <c r="D14" s="65">
        <v>206.25</v>
      </c>
      <c r="E14" s="65">
        <v>525</v>
      </c>
      <c r="F14" s="65">
        <v>731.25</v>
      </c>
      <c r="G14" s="65">
        <v>78.75</v>
      </c>
      <c r="H14" s="65">
        <v>864.75</v>
      </c>
      <c r="I14" s="65">
        <v>943.5</v>
      </c>
      <c r="J14" s="65">
        <v>0</v>
      </c>
      <c r="K14" s="65">
        <v>136.18689999999998</v>
      </c>
      <c r="L14" s="65">
        <v>136.18689999999998</v>
      </c>
      <c r="M14" s="65"/>
      <c r="N14" s="65"/>
      <c r="O14" s="65">
        <v>0</v>
      </c>
      <c r="P14" s="65"/>
      <c r="Q14" s="65"/>
      <c r="R14" s="65">
        <v>0</v>
      </c>
      <c r="S14" s="65">
        <v>234.96</v>
      </c>
      <c r="T14" s="65">
        <v>91.344000000000008</v>
      </c>
      <c r="U14" s="65">
        <v>326.30400000000003</v>
      </c>
      <c r="V14" s="65">
        <v>0</v>
      </c>
      <c r="W14" s="65">
        <v>365.5</v>
      </c>
      <c r="X14" s="65">
        <v>365.5</v>
      </c>
      <c r="Y14" s="65"/>
      <c r="Z14" s="65"/>
      <c r="AA14" s="65">
        <v>0</v>
      </c>
      <c r="AB14" s="65">
        <v>0</v>
      </c>
      <c r="AC14" s="65">
        <v>215.62324999999993</v>
      </c>
      <c r="AD14" s="65">
        <v>215.62324999999993</v>
      </c>
      <c r="AE14" s="65"/>
      <c r="AF14" s="65"/>
      <c r="AG14" s="65">
        <v>0</v>
      </c>
      <c r="AH14" s="14">
        <f t="shared" si="0"/>
        <v>519.96</v>
      </c>
      <c r="AI14" s="14">
        <f t="shared" si="1"/>
        <v>2198.4041499999998</v>
      </c>
      <c r="AJ14" s="87">
        <f t="shared" si="2"/>
        <v>2718.3641499999999</v>
      </c>
      <c r="AK14" s="116"/>
      <c r="AL14" s="97"/>
      <c r="AM14" s="97"/>
      <c r="AN14" s="69"/>
      <c r="AO14" s="69"/>
      <c r="AP14" s="69"/>
    </row>
    <row r="15" spans="1:42" x14ac:dyDescent="0.2">
      <c r="A15" s="13">
        <v>7</v>
      </c>
      <c r="B15" s="76"/>
      <c r="C15" s="13">
        <v>11</v>
      </c>
      <c r="D15" s="65">
        <v>135</v>
      </c>
      <c r="E15" s="65">
        <v>473.75</v>
      </c>
      <c r="F15" s="65">
        <v>608.75</v>
      </c>
      <c r="G15" s="65">
        <v>74.25</v>
      </c>
      <c r="H15" s="65">
        <v>1282.5</v>
      </c>
      <c r="I15" s="65">
        <v>1356.75</v>
      </c>
      <c r="J15" s="65">
        <v>0</v>
      </c>
      <c r="K15" s="65">
        <v>179.23789999999997</v>
      </c>
      <c r="L15" s="65">
        <v>179.23789999999997</v>
      </c>
      <c r="M15" s="65"/>
      <c r="N15" s="65"/>
      <c r="O15" s="65">
        <v>0</v>
      </c>
      <c r="P15" s="65"/>
      <c r="Q15" s="65"/>
      <c r="R15" s="65">
        <v>0</v>
      </c>
      <c r="S15" s="65">
        <v>264</v>
      </c>
      <c r="T15" s="65">
        <v>190.53936000000002</v>
      </c>
      <c r="U15" s="65">
        <v>454.53935999999999</v>
      </c>
      <c r="V15" s="65">
        <v>0</v>
      </c>
      <c r="W15" s="65">
        <v>289.25</v>
      </c>
      <c r="X15" s="65">
        <v>289.25</v>
      </c>
      <c r="Y15" s="65">
        <v>15.84</v>
      </c>
      <c r="Z15" s="65">
        <v>68.64</v>
      </c>
      <c r="AA15" s="65">
        <v>84.48</v>
      </c>
      <c r="AB15" s="65">
        <v>0</v>
      </c>
      <c r="AC15" s="65">
        <v>483.12924999999967</v>
      </c>
      <c r="AD15" s="65">
        <v>483.12924999999967</v>
      </c>
      <c r="AE15" s="65"/>
      <c r="AF15" s="65"/>
      <c r="AG15" s="65">
        <v>0</v>
      </c>
      <c r="AH15" s="14">
        <f t="shared" si="0"/>
        <v>489.09</v>
      </c>
      <c r="AI15" s="14">
        <f t="shared" si="1"/>
        <v>2967.0465099999997</v>
      </c>
      <c r="AJ15" s="87">
        <f t="shared" si="2"/>
        <v>3456.1365099999998</v>
      </c>
      <c r="AK15" s="116"/>
      <c r="AL15" s="97"/>
      <c r="AM15" s="97"/>
      <c r="AN15" s="69"/>
      <c r="AO15" s="69"/>
      <c r="AP15" s="69"/>
    </row>
    <row r="16" spans="1:42" x14ac:dyDescent="0.2">
      <c r="A16" s="13">
        <v>8</v>
      </c>
      <c r="B16" s="76"/>
      <c r="C16" s="13">
        <v>12</v>
      </c>
      <c r="D16" s="65">
        <v>137.5</v>
      </c>
      <c r="E16" s="65">
        <v>455</v>
      </c>
      <c r="F16" s="65">
        <v>592.5</v>
      </c>
      <c r="G16" s="65">
        <v>30</v>
      </c>
      <c r="H16" s="65">
        <v>1254</v>
      </c>
      <c r="I16" s="65">
        <v>1284</v>
      </c>
      <c r="J16" s="65">
        <v>0</v>
      </c>
      <c r="K16" s="65">
        <v>216.83695000000003</v>
      </c>
      <c r="L16" s="65">
        <v>216.83695000000003</v>
      </c>
      <c r="M16" s="65"/>
      <c r="N16" s="65"/>
      <c r="O16" s="65">
        <v>0</v>
      </c>
      <c r="P16" s="65"/>
      <c r="Q16" s="65"/>
      <c r="R16" s="65">
        <v>0</v>
      </c>
      <c r="S16" s="65">
        <v>285.64800000000002</v>
      </c>
      <c r="T16" s="65">
        <v>338.06999003281408</v>
      </c>
      <c r="U16" s="65">
        <v>623.7179900328141</v>
      </c>
      <c r="V16" s="65">
        <v>0</v>
      </c>
      <c r="W16" s="65">
        <v>195</v>
      </c>
      <c r="X16" s="65">
        <v>195</v>
      </c>
      <c r="Y16" s="65">
        <v>43.031999999999996</v>
      </c>
      <c r="Z16" s="65">
        <v>124.968</v>
      </c>
      <c r="AA16" s="65">
        <v>168</v>
      </c>
      <c r="AB16" s="65">
        <v>0</v>
      </c>
      <c r="AC16" s="65">
        <v>378.01849999999985</v>
      </c>
      <c r="AD16" s="65">
        <v>378.01849999999985</v>
      </c>
      <c r="AE16" s="65">
        <v>0</v>
      </c>
      <c r="AF16" s="65">
        <v>0</v>
      </c>
      <c r="AG16" s="65">
        <v>0</v>
      </c>
      <c r="AH16" s="14">
        <f t="shared" si="0"/>
        <v>496.18</v>
      </c>
      <c r="AI16" s="14">
        <f t="shared" si="1"/>
        <v>2961.8934400328139</v>
      </c>
      <c r="AJ16" s="87">
        <f t="shared" si="2"/>
        <v>3458.0734400328138</v>
      </c>
      <c r="AK16" s="116"/>
      <c r="AL16" s="97"/>
      <c r="AM16" s="97"/>
      <c r="AN16" s="197"/>
      <c r="AO16" s="69"/>
      <c r="AP16" s="69"/>
    </row>
    <row r="17" spans="1:42" x14ac:dyDescent="0.2">
      <c r="A17" s="13">
        <v>9</v>
      </c>
      <c r="B17" s="76"/>
      <c r="C17" s="13">
        <v>13</v>
      </c>
      <c r="D17" s="65">
        <v>137.5</v>
      </c>
      <c r="E17" s="65">
        <v>455</v>
      </c>
      <c r="F17" s="65">
        <v>592.5</v>
      </c>
      <c r="G17" s="65">
        <v>7.5</v>
      </c>
      <c r="H17" s="65">
        <v>1245</v>
      </c>
      <c r="I17" s="65">
        <v>1252.5</v>
      </c>
      <c r="J17" s="65">
        <v>0</v>
      </c>
      <c r="K17" s="65">
        <v>169.65609999999998</v>
      </c>
      <c r="L17" s="65">
        <v>169.65609999999998</v>
      </c>
      <c r="M17" s="65"/>
      <c r="N17" s="65"/>
      <c r="O17" s="65">
        <v>0</v>
      </c>
      <c r="P17" s="65"/>
      <c r="Q17" s="65"/>
      <c r="R17" s="65">
        <v>0</v>
      </c>
      <c r="S17" s="65">
        <v>276.67200000000003</v>
      </c>
      <c r="T17" s="65">
        <v>466.81008000000003</v>
      </c>
      <c r="U17" s="65">
        <v>743.48208</v>
      </c>
      <c r="V17" s="65">
        <v>0</v>
      </c>
      <c r="W17" s="65">
        <v>125.25</v>
      </c>
      <c r="X17" s="65">
        <v>125.25</v>
      </c>
      <c r="Y17" s="65">
        <v>172.66800000000001</v>
      </c>
      <c r="Z17" s="65">
        <v>139.86000000000001</v>
      </c>
      <c r="AA17" s="65">
        <v>312.52800000000002</v>
      </c>
      <c r="AB17" s="65">
        <v>0</v>
      </c>
      <c r="AC17" s="65">
        <v>594.22074999999984</v>
      </c>
      <c r="AD17" s="65">
        <v>594.22074999999984</v>
      </c>
      <c r="AE17" s="65">
        <v>0</v>
      </c>
      <c r="AF17" s="65">
        <v>12.909600000000001</v>
      </c>
      <c r="AG17" s="65">
        <v>12.909600000000001</v>
      </c>
      <c r="AH17" s="14">
        <f t="shared" si="0"/>
        <v>594.34</v>
      </c>
      <c r="AI17" s="14">
        <f t="shared" si="1"/>
        <v>3208.7065299999999</v>
      </c>
      <c r="AJ17" s="87">
        <f t="shared" si="2"/>
        <v>3803.0465300000001</v>
      </c>
      <c r="AK17" s="116"/>
      <c r="AL17" s="97"/>
      <c r="AM17" s="97"/>
      <c r="AN17" s="69"/>
      <c r="AO17" s="69"/>
      <c r="AP17" s="69"/>
    </row>
    <row r="18" spans="1:42" x14ac:dyDescent="0.2">
      <c r="A18" s="13">
        <v>10</v>
      </c>
      <c r="B18" s="76"/>
      <c r="C18" s="13">
        <v>14</v>
      </c>
      <c r="D18" s="65">
        <v>37.5</v>
      </c>
      <c r="E18" s="65">
        <v>520</v>
      </c>
      <c r="F18" s="65">
        <v>557.5</v>
      </c>
      <c r="G18" s="65">
        <v>2.25</v>
      </c>
      <c r="H18" s="65">
        <v>858.75</v>
      </c>
      <c r="I18" s="65">
        <v>861</v>
      </c>
      <c r="J18" s="65">
        <v>0</v>
      </c>
      <c r="K18" s="65">
        <v>141.8015</v>
      </c>
      <c r="L18" s="65">
        <v>141.8015</v>
      </c>
      <c r="M18" s="65"/>
      <c r="N18" s="65"/>
      <c r="O18" s="65">
        <v>0</v>
      </c>
      <c r="P18" s="65"/>
      <c r="Q18" s="65"/>
      <c r="R18" s="65">
        <v>0</v>
      </c>
      <c r="S18" s="65">
        <v>232.84800000000001</v>
      </c>
      <c r="T18" s="65">
        <v>627.4387680000001</v>
      </c>
      <c r="U18" s="65">
        <v>860.28676800000017</v>
      </c>
      <c r="V18" s="65">
        <v>0</v>
      </c>
      <c r="W18" s="65">
        <v>119.25</v>
      </c>
      <c r="X18" s="65">
        <v>119.25</v>
      </c>
      <c r="Y18" s="65">
        <v>371.06400000000002</v>
      </c>
      <c r="Z18" s="65">
        <v>174.56399999999999</v>
      </c>
      <c r="AA18" s="65">
        <v>545.62800000000004</v>
      </c>
      <c r="AB18" s="65">
        <v>0</v>
      </c>
      <c r="AC18" s="65">
        <v>454.38199999999995</v>
      </c>
      <c r="AD18" s="65">
        <v>454.38199999999995</v>
      </c>
      <c r="AE18" s="65">
        <v>0</v>
      </c>
      <c r="AF18" s="65">
        <v>51.638400000000004</v>
      </c>
      <c r="AG18" s="65">
        <v>51.638400000000004</v>
      </c>
      <c r="AH18" s="14">
        <f t="shared" si="0"/>
        <v>643.66200000000003</v>
      </c>
      <c r="AI18" s="14">
        <f t="shared" si="1"/>
        <v>2947.8246679999997</v>
      </c>
      <c r="AJ18" s="87">
        <f t="shared" si="2"/>
        <v>3591.4866679999996</v>
      </c>
      <c r="AK18" s="116"/>
      <c r="AL18" s="97"/>
      <c r="AM18" s="97"/>
      <c r="AN18" s="69"/>
      <c r="AO18" s="69"/>
      <c r="AP18" s="69"/>
    </row>
    <row r="19" spans="1:42" x14ac:dyDescent="0.2">
      <c r="A19" s="13">
        <v>11</v>
      </c>
      <c r="B19" s="76"/>
      <c r="C19" s="13">
        <v>15</v>
      </c>
      <c r="D19" s="65">
        <v>0</v>
      </c>
      <c r="E19" s="65">
        <v>252.5</v>
      </c>
      <c r="F19" s="65">
        <v>252.5</v>
      </c>
      <c r="G19" s="65">
        <v>6.75</v>
      </c>
      <c r="H19" s="65">
        <v>819</v>
      </c>
      <c r="I19" s="65">
        <v>825.75</v>
      </c>
      <c r="J19" s="65">
        <v>0</v>
      </c>
      <c r="K19" s="65">
        <v>83.481800000000021</v>
      </c>
      <c r="L19" s="65">
        <v>83.481800000000021</v>
      </c>
      <c r="M19" s="65"/>
      <c r="N19" s="65"/>
      <c r="O19" s="65">
        <v>0</v>
      </c>
      <c r="P19" s="65"/>
      <c r="Q19" s="65"/>
      <c r="R19" s="65">
        <v>0</v>
      </c>
      <c r="S19" s="65">
        <v>182.68799999999999</v>
      </c>
      <c r="T19" s="65">
        <v>937.03632000000005</v>
      </c>
      <c r="U19" s="65">
        <v>1119.72432</v>
      </c>
      <c r="V19" s="65">
        <v>0</v>
      </c>
      <c r="W19" s="65">
        <v>33</v>
      </c>
      <c r="X19" s="65">
        <v>33</v>
      </c>
      <c r="Y19" s="65">
        <v>345.00001056000002</v>
      </c>
      <c r="Z19" s="65">
        <v>219.86799999999997</v>
      </c>
      <c r="AA19" s="65">
        <v>564.86801056000002</v>
      </c>
      <c r="AB19" s="65">
        <v>0</v>
      </c>
      <c r="AC19" s="65">
        <v>285.71799999999996</v>
      </c>
      <c r="AD19" s="65">
        <v>285.71799999999996</v>
      </c>
      <c r="AE19" s="65">
        <v>0</v>
      </c>
      <c r="AF19" s="65">
        <v>124.7004</v>
      </c>
      <c r="AG19" s="65">
        <v>124.7004</v>
      </c>
      <c r="AH19" s="14">
        <f t="shared" si="0"/>
        <v>534.43801056000007</v>
      </c>
      <c r="AI19" s="14">
        <f t="shared" si="1"/>
        <v>2755.3045200000001</v>
      </c>
      <c r="AJ19" s="87">
        <f t="shared" si="2"/>
        <v>3289.74253056</v>
      </c>
      <c r="AK19" s="116"/>
      <c r="AL19" s="97"/>
      <c r="AM19" s="97"/>
      <c r="AN19" s="69"/>
      <c r="AO19" s="69"/>
      <c r="AP19" s="69"/>
    </row>
    <row r="20" spans="1:42" x14ac:dyDescent="0.2">
      <c r="A20" s="13">
        <v>12</v>
      </c>
      <c r="B20" s="76"/>
      <c r="C20" s="13">
        <v>16</v>
      </c>
      <c r="D20" s="65">
        <v>0</v>
      </c>
      <c r="E20" s="65">
        <v>112.5</v>
      </c>
      <c r="F20" s="65">
        <v>112.5</v>
      </c>
      <c r="G20" s="65">
        <v>1.5</v>
      </c>
      <c r="H20" s="65">
        <v>735.75</v>
      </c>
      <c r="I20" s="65">
        <v>737.25</v>
      </c>
      <c r="J20" s="65">
        <v>0</v>
      </c>
      <c r="K20" s="65">
        <v>89.838799999999992</v>
      </c>
      <c r="L20" s="65">
        <v>89.838799999999992</v>
      </c>
      <c r="M20" s="65">
        <v>98</v>
      </c>
      <c r="N20" s="65">
        <v>132</v>
      </c>
      <c r="O20" s="65">
        <v>230</v>
      </c>
      <c r="P20" s="65"/>
      <c r="Q20" s="65"/>
      <c r="R20" s="65">
        <v>0</v>
      </c>
      <c r="S20" s="65">
        <v>258.72000000000003</v>
      </c>
      <c r="T20" s="65">
        <v>1199.088</v>
      </c>
      <c r="U20" s="65">
        <v>1457.808</v>
      </c>
      <c r="V20" s="65">
        <v>0</v>
      </c>
      <c r="W20" s="65">
        <v>27.52</v>
      </c>
      <c r="X20" s="65">
        <v>27.52</v>
      </c>
      <c r="Y20" s="65">
        <v>260.67600000000004</v>
      </c>
      <c r="Z20" s="65">
        <v>508.52155012224938</v>
      </c>
      <c r="AA20" s="65">
        <v>769.19755012224937</v>
      </c>
      <c r="AB20" s="65">
        <v>0</v>
      </c>
      <c r="AC20" s="65">
        <v>395.15899999999982</v>
      </c>
      <c r="AD20" s="65">
        <v>395.15899999999982</v>
      </c>
      <c r="AE20" s="65">
        <v>0</v>
      </c>
      <c r="AF20" s="65">
        <v>98.881199999999993</v>
      </c>
      <c r="AG20" s="65">
        <v>98.881199999999993</v>
      </c>
      <c r="AH20" s="14">
        <f t="shared" si="0"/>
        <v>618.89600000000007</v>
      </c>
      <c r="AI20" s="14">
        <f t="shared" si="1"/>
        <v>3299.2585501222488</v>
      </c>
      <c r="AJ20" s="87">
        <f t="shared" si="2"/>
        <v>3918.154550122249</v>
      </c>
      <c r="AK20" s="116"/>
      <c r="AL20" s="97"/>
      <c r="AM20" s="97"/>
      <c r="AN20" s="69"/>
      <c r="AO20" s="69"/>
      <c r="AP20" s="69"/>
    </row>
    <row r="21" spans="1:42" x14ac:dyDescent="0.2">
      <c r="A21" s="13">
        <v>13</v>
      </c>
      <c r="B21" s="76"/>
      <c r="C21" s="13">
        <v>17</v>
      </c>
      <c r="D21" s="65"/>
      <c r="E21" s="65"/>
      <c r="F21" s="65">
        <v>0</v>
      </c>
      <c r="G21" s="65">
        <v>0.75</v>
      </c>
      <c r="H21" s="65">
        <v>804.75</v>
      </c>
      <c r="I21" s="65">
        <v>805.5</v>
      </c>
      <c r="J21" s="65">
        <v>0</v>
      </c>
      <c r="K21" s="65">
        <v>38.693675000000006</v>
      </c>
      <c r="L21" s="65">
        <v>38.693675000000006</v>
      </c>
      <c r="M21" s="65">
        <v>117.6</v>
      </c>
      <c r="N21" s="65">
        <v>76.44</v>
      </c>
      <c r="O21" s="65">
        <v>194.04</v>
      </c>
      <c r="P21" s="65"/>
      <c r="Q21" s="65"/>
      <c r="R21" s="65">
        <v>0</v>
      </c>
      <c r="S21" s="65">
        <v>308.88</v>
      </c>
      <c r="T21" s="65">
        <v>1630.1683200000004</v>
      </c>
      <c r="U21" s="65">
        <v>1939.0483200000003</v>
      </c>
      <c r="V21" s="65">
        <v>0</v>
      </c>
      <c r="W21" s="65">
        <v>165</v>
      </c>
      <c r="X21" s="65">
        <v>165</v>
      </c>
      <c r="Y21" s="65">
        <v>258.76499999999999</v>
      </c>
      <c r="Z21" s="65">
        <v>545.9199168704157</v>
      </c>
      <c r="AA21" s="65">
        <v>804.68491687041569</v>
      </c>
      <c r="AB21" s="65">
        <v>0</v>
      </c>
      <c r="AC21" s="65">
        <v>110.39999999999999</v>
      </c>
      <c r="AD21" s="65">
        <v>110.39999999999999</v>
      </c>
      <c r="AE21" s="65">
        <v>0</v>
      </c>
      <c r="AF21" s="65">
        <v>156.9744</v>
      </c>
      <c r="AG21" s="65">
        <v>156.9744</v>
      </c>
      <c r="AH21" s="14">
        <f t="shared" si="0"/>
        <v>685.995</v>
      </c>
      <c r="AI21" s="14">
        <f t="shared" si="1"/>
        <v>3528.3463118704167</v>
      </c>
      <c r="AJ21" s="87">
        <f t="shared" si="2"/>
        <v>4214.3413118704166</v>
      </c>
      <c r="AK21" s="116"/>
      <c r="AL21" s="97"/>
      <c r="AM21" s="97"/>
      <c r="AN21" s="69"/>
      <c r="AO21" s="69"/>
      <c r="AP21" s="69"/>
    </row>
    <row r="22" spans="1:42" x14ac:dyDescent="0.2">
      <c r="A22" s="13">
        <v>14</v>
      </c>
      <c r="B22" s="76"/>
      <c r="C22" s="13">
        <v>18</v>
      </c>
      <c r="D22" s="65"/>
      <c r="E22" s="65"/>
      <c r="F22" s="65">
        <v>0</v>
      </c>
      <c r="G22" s="65">
        <v>0.75</v>
      </c>
      <c r="H22" s="65">
        <v>916.5</v>
      </c>
      <c r="I22" s="65">
        <v>917.25</v>
      </c>
      <c r="J22" s="65">
        <v>0</v>
      </c>
      <c r="K22" s="65">
        <v>61.868100000000005</v>
      </c>
      <c r="L22" s="65">
        <v>61.868100000000005</v>
      </c>
      <c r="M22" s="65">
        <v>156.54300480000001</v>
      </c>
      <c r="N22" s="65">
        <v>295.36415999999997</v>
      </c>
      <c r="O22" s="65">
        <v>451.90716479999998</v>
      </c>
      <c r="P22" s="65"/>
      <c r="Q22" s="65"/>
      <c r="R22" s="65">
        <v>0</v>
      </c>
      <c r="S22" s="65">
        <v>266.64</v>
      </c>
      <c r="T22" s="65">
        <v>1596.9767999999999</v>
      </c>
      <c r="U22" s="65">
        <v>1863.6167999999998</v>
      </c>
      <c r="V22" s="65">
        <v>0</v>
      </c>
      <c r="W22" s="65">
        <v>49.68</v>
      </c>
      <c r="X22" s="65">
        <v>49.68</v>
      </c>
      <c r="Y22" s="65">
        <v>198.26663999999997</v>
      </c>
      <c r="Z22" s="65">
        <v>420.75789731051344</v>
      </c>
      <c r="AA22" s="65">
        <v>619.02453731051344</v>
      </c>
      <c r="AB22" s="65">
        <v>0</v>
      </c>
      <c r="AC22" s="65">
        <v>235.63150000000002</v>
      </c>
      <c r="AD22" s="65">
        <v>235.63150000000002</v>
      </c>
      <c r="AE22" s="65">
        <v>0</v>
      </c>
      <c r="AF22" s="65">
        <v>124.7004</v>
      </c>
      <c r="AG22" s="65">
        <v>124.7004</v>
      </c>
      <c r="AH22" s="14">
        <f t="shared" si="0"/>
        <v>622.19964479999999</v>
      </c>
      <c r="AI22" s="14">
        <f t="shared" si="1"/>
        <v>3701.4788573105134</v>
      </c>
      <c r="AJ22" s="87">
        <f t="shared" si="2"/>
        <v>4323.6785021105134</v>
      </c>
      <c r="AK22" s="116"/>
      <c r="AL22" s="97"/>
      <c r="AM22" s="97"/>
      <c r="AN22" s="69"/>
      <c r="AO22" s="69"/>
      <c r="AP22" s="69"/>
    </row>
    <row r="23" spans="1:42" x14ac:dyDescent="0.2">
      <c r="A23" s="13">
        <v>15</v>
      </c>
      <c r="B23" s="76"/>
      <c r="C23" s="13">
        <v>19</v>
      </c>
      <c r="D23" s="65"/>
      <c r="E23" s="65"/>
      <c r="F23" s="65">
        <v>0</v>
      </c>
      <c r="G23" s="65">
        <v>0.75</v>
      </c>
      <c r="H23" s="65">
        <v>843.75</v>
      </c>
      <c r="I23" s="65">
        <v>844.5</v>
      </c>
      <c r="J23" s="65">
        <v>0</v>
      </c>
      <c r="K23" s="65">
        <v>26.9496</v>
      </c>
      <c r="L23" s="65">
        <v>26.9496</v>
      </c>
      <c r="M23" s="65">
        <v>212.45122079999999</v>
      </c>
      <c r="N23" s="65">
        <v>210.9744</v>
      </c>
      <c r="O23" s="65">
        <v>423.42562079999999</v>
      </c>
      <c r="P23" s="65"/>
      <c r="Q23" s="65"/>
      <c r="R23" s="65">
        <v>0</v>
      </c>
      <c r="S23" s="65">
        <v>216.48</v>
      </c>
      <c r="T23" s="65">
        <v>1634.0073600000003</v>
      </c>
      <c r="U23" s="65">
        <v>1850.4873600000003</v>
      </c>
      <c r="V23" s="65">
        <v>0</v>
      </c>
      <c r="W23" s="65">
        <v>16.567999999999998</v>
      </c>
      <c r="X23" s="65">
        <v>16.567999999999998</v>
      </c>
      <c r="Y23" s="65">
        <v>237.64800000000002</v>
      </c>
      <c r="Z23" s="65">
        <v>359.26189203051342</v>
      </c>
      <c r="AA23" s="65">
        <v>596.90989203051345</v>
      </c>
      <c r="AB23" s="65">
        <v>0</v>
      </c>
      <c r="AC23" s="65">
        <v>304.52149999999995</v>
      </c>
      <c r="AD23" s="65">
        <v>304.52149999999995</v>
      </c>
      <c r="AE23" s="65">
        <v>0</v>
      </c>
      <c r="AF23" s="65">
        <v>85.971599999999995</v>
      </c>
      <c r="AG23" s="65">
        <v>85.971599999999995</v>
      </c>
      <c r="AH23" s="14">
        <f t="shared" si="0"/>
        <v>667.32922080000003</v>
      </c>
      <c r="AI23" s="14">
        <f t="shared" si="1"/>
        <v>3482.0043520305139</v>
      </c>
      <c r="AJ23" s="87">
        <f t="shared" si="2"/>
        <v>4149.3335728305137</v>
      </c>
      <c r="AK23" s="116"/>
      <c r="AL23" s="97"/>
      <c r="AM23" s="97"/>
      <c r="AN23" s="69"/>
      <c r="AO23" s="69"/>
      <c r="AP23" s="69"/>
    </row>
    <row r="24" spans="1:42" x14ac:dyDescent="0.2">
      <c r="A24" s="13">
        <v>16</v>
      </c>
      <c r="B24" s="76"/>
      <c r="C24" s="13">
        <v>20</v>
      </c>
      <c r="D24" s="65"/>
      <c r="E24" s="65"/>
      <c r="F24" s="65">
        <v>0</v>
      </c>
      <c r="G24" s="65">
        <v>0.75</v>
      </c>
      <c r="H24" s="65">
        <v>352.5</v>
      </c>
      <c r="I24" s="65">
        <v>353.25</v>
      </c>
      <c r="J24" s="65">
        <v>0</v>
      </c>
      <c r="K24" s="65">
        <v>6.5123999999999995</v>
      </c>
      <c r="L24" s="65">
        <v>6.5123999999999995</v>
      </c>
      <c r="M24" s="65">
        <v>234.81450719999998</v>
      </c>
      <c r="N24" s="65">
        <v>168.77951999999999</v>
      </c>
      <c r="O24" s="65">
        <v>403.59402719999997</v>
      </c>
      <c r="P24" s="65"/>
      <c r="Q24" s="65"/>
      <c r="R24" s="65">
        <v>0</v>
      </c>
      <c r="S24" s="65">
        <v>333.16800000000001</v>
      </c>
      <c r="T24" s="65">
        <v>2344.8876</v>
      </c>
      <c r="U24" s="65">
        <v>2678.0556000000001</v>
      </c>
      <c r="V24" s="65">
        <v>0</v>
      </c>
      <c r="W24" s="65">
        <v>16.567999999999998</v>
      </c>
      <c r="X24" s="65">
        <v>16.567999999999998</v>
      </c>
      <c r="Y24" s="65">
        <v>269.27999999999997</v>
      </c>
      <c r="Z24" s="65">
        <v>452.16637730816626</v>
      </c>
      <c r="AA24" s="65">
        <v>721.44637730816623</v>
      </c>
      <c r="AB24" s="65">
        <v>0</v>
      </c>
      <c r="AC24" s="65">
        <v>385.6064999999997</v>
      </c>
      <c r="AD24" s="65">
        <v>385.6064999999997</v>
      </c>
      <c r="AE24" s="65">
        <v>0</v>
      </c>
      <c r="AF24" s="65">
        <v>53.697600000000001</v>
      </c>
      <c r="AG24" s="65">
        <v>53.697600000000001</v>
      </c>
      <c r="AH24" s="14">
        <f t="shared" si="0"/>
        <v>838.01250719999996</v>
      </c>
      <c r="AI24" s="14">
        <f t="shared" si="1"/>
        <v>3780.7179973081666</v>
      </c>
      <c r="AJ24" s="87">
        <f t="shared" si="2"/>
        <v>4618.7305045081666</v>
      </c>
      <c r="AK24" s="116"/>
      <c r="AL24" s="97"/>
      <c r="AM24" s="97"/>
      <c r="AN24" s="69"/>
      <c r="AO24" s="69"/>
      <c r="AP24" s="69"/>
    </row>
    <row r="25" spans="1:42" x14ac:dyDescent="0.2">
      <c r="A25" s="13">
        <v>17</v>
      </c>
      <c r="B25" s="76"/>
      <c r="C25" s="13">
        <v>21</v>
      </c>
      <c r="D25" s="65"/>
      <c r="E25" s="65"/>
      <c r="F25" s="65">
        <v>0</v>
      </c>
      <c r="G25" s="65">
        <v>0.75</v>
      </c>
      <c r="H25" s="65">
        <v>175</v>
      </c>
      <c r="I25" s="65">
        <v>175.75</v>
      </c>
      <c r="J25" s="65">
        <v>0</v>
      </c>
      <c r="K25" s="65">
        <v>6.36</v>
      </c>
      <c r="L25" s="65">
        <v>6.36</v>
      </c>
      <c r="M25" s="65">
        <v>245.99615039999998</v>
      </c>
      <c r="N25" s="65">
        <v>126.58464000000001</v>
      </c>
      <c r="O25" s="65">
        <v>372.58079039999996</v>
      </c>
      <c r="P25" s="65"/>
      <c r="Q25" s="65"/>
      <c r="R25" s="65">
        <v>0</v>
      </c>
      <c r="S25" s="65">
        <v>258.19200000000001</v>
      </c>
      <c r="T25" s="65">
        <v>2421.91212</v>
      </c>
      <c r="U25" s="65">
        <v>2680.10412</v>
      </c>
      <c r="V25" s="65">
        <v>0</v>
      </c>
      <c r="W25" s="65">
        <v>11</v>
      </c>
      <c r="X25" s="65">
        <v>11</v>
      </c>
      <c r="Y25" s="65">
        <v>224.136</v>
      </c>
      <c r="Z25" s="65">
        <v>384.30506112469442</v>
      </c>
      <c r="AA25" s="65">
        <v>608.44106112469444</v>
      </c>
      <c r="AB25" s="65">
        <v>0</v>
      </c>
      <c r="AC25" s="65">
        <v>641.40700000000004</v>
      </c>
      <c r="AD25" s="65">
        <v>641.40700000000004</v>
      </c>
      <c r="AE25" s="65">
        <v>0</v>
      </c>
      <c r="AF25" s="65">
        <v>51.638400000000004</v>
      </c>
      <c r="AG25" s="65">
        <v>51.638400000000004</v>
      </c>
      <c r="AH25" s="14">
        <f t="shared" si="0"/>
        <v>729.07415040000001</v>
      </c>
      <c r="AI25" s="14">
        <f t="shared" si="1"/>
        <v>3818.2072211246946</v>
      </c>
      <c r="AJ25" s="87">
        <f t="shared" si="2"/>
        <v>4547.2813715246948</v>
      </c>
      <c r="AK25" s="116"/>
      <c r="AL25" s="97"/>
      <c r="AM25" s="97"/>
      <c r="AN25" s="69"/>
      <c r="AO25" s="69"/>
      <c r="AP25" s="69"/>
    </row>
    <row r="26" spans="1:42" x14ac:dyDescent="0.2">
      <c r="A26" s="13">
        <v>18</v>
      </c>
      <c r="B26" s="76"/>
      <c r="C26" s="13">
        <v>22</v>
      </c>
      <c r="D26" s="65"/>
      <c r="E26" s="65"/>
      <c r="F26" s="65">
        <v>0</v>
      </c>
      <c r="G26" s="65">
        <v>0</v>
      </c>
      <c r="H26" s="65">
        <v>0</v>
      </c>
      <c r="I26" s="65">
        <v>0</v>
      </c>
      <c r="J26" s="65">
        <v>0</v>
      </c>
      <c r="K26" s="65">
        <v>1.2500000000000001E-2</v>
      </c>
      <c r="L26" s="65">
        <v>1.2500000000000001E-2</v>
      </c>
      <c r="M26" s="65">
        <v>250</v>
      </c>
      <c r="N26" s="65">
        <v>189.87696</v>
      </c>
      <c r="O26" s="65">
        <v>439.87696</v>
      </c>
      <c r="P26" s="65"/>
      <c r="Q26" s="65"/>
      <c r="R26" s="65">
        <v>0</v>
      </c>
      <c r="S26" s="65">
        <v>370.65600000000001</v>
      </c>
      <c r="T26" s="65">
        <v>3417.6562676421513</v>
      </c>
      <c r="U26" s="65">
        <v>3788.3122676421513</v>
      </c>
      <c r="V26" s="65">
        <v>0</v>
      </c>
      <c r="W26" s="65">
        <v>0</v>
      </c>
      <c r="X26" s="65">
        <v>0</v>
      </c>
      <c r="Y26" s="65">
        <v>181.96799999999999</v>
      </c>
      <c r="Z26" s="65">
        <v>385.18588000058691</v>
      </c>
      <c r="AA26" s="65">
        <v>567.15388000058692</v>
      </c>
      <c r="AB26" s="65">
        <v>0</v>
      </c>
      <c r="AC26" s="65">
        <v>382.94250000000005</v>
      </c>
      <c r="AD26" s="65">
        <v>382.94250000000005</v>
      </c>
      <c r="AE26" s="65">
        <v>0</v>
      </c>
      <c r="AF26" s="65">
        <v>51.638400000000004</v>
      </c>
      <c r="AG26" s="65">
        <v>51.638400000000004</v>
      </c>
      <c r="AH26" s="14">
        <f t="shared" si="0"/>
        <v>802.62399999999991</v>
      </c>
      <c r="AI26" s="14">
        <f t="shared" si="1"/>
        <v>4427.3125076427377</v>
      </c>
      <c r="AJ26" s="87">
        <f t="shared" si="2"/>
        <v>5229.9365076427375</v>
      </c>
      <c r="AK26" s="116"/>
      <c r="AL26" s="97"/>
      <c r="AM26" s="97"/>
      <c r="AN26" s="69"/>
      <c r="AO26" s="69"/>
      <c r="AP26" s="69"/>
    </row>
    <row r="27" spans="1:42" x14ac:dyDescent="0.2">
      <c r="A27" s="13">
        <v>19</v>
      </c>
      <c r="B27" s="76"/>
      <c r="C27" s="13">
        <v>23</v>
      </c>
      <c r="D27" s="65"/>
      <c r="E27" s="65"/>
      <c r="F27" s="65">
        <v>0</v>
      </c>
      <c r="G27" s="65"/>
      <c r="H27" s="65"/>
      <c r="I27" s="65">
        <v>0</v>
      </c>
      <c r="J27" s="65">
        <v>0</v>
      </c>
      <c r="K27" s="65">
        <v>39.319999999999993</v>
      </c>
      <c r="L27" s="65">
        <v>39.319999999999993</v>
      </c>
      <c r="M27" s="65">
        <v>150</v>
      </c>
      <c r="N27" s="65">
        <v>84.389759999999995</v>
      </c>
      <c r="O27" s="65">
        <v>234.38976</v>
      </c>
      <c r="P27" s="65"/>
      <c r="Q27" s="65"/>
      <c r="R27" s="65">
        <v>0</v>
      </c>
      <c r="S27" s="65">
        <v>230.208</v>
      </c>
      <c r="T27" s="65">
        <v>3262.6600947807933</v>
      </c>
      <c r="U27" s="65">
        <v>3492.8680947807934</v>
      </c>
      <c r="V27" s="65">
        <v>0</v>
      </c>
      <c r="W27" s="65">
        <v>0</v>
      </c>
      <c r="X27" s="65">
        <v>0</v>
      </c>
      <c r="Y27" s="65">
        <v>212.52</v>
      </c>
      <c r="Z27" s="65">
        <v>420.57940342298303</v>
      </c>
      <c r="AA27" s="65">
        <v>633.09940342298307</v>
      </c>
      <c r="AB27" s="65">
        <v>0</v>
      </c>
      <c r="AC27" s="65">
        <v>123.02825</v>
      </c>
      <c r="AD27" s="65">
        <v>123.02825</v>
      </c>
      <c r="AE27" s="65">
        <v>0</v>
      </c>
      <c r="AF27" s="65">
        <v>51.638400000000004</v>
      </c>
      <c r="AG27" s="65">
        <v>51.638400000000004</v>
      </c>
      <c r="AH27" s="14">
        <f t="shared" si="0"/>
        <v>592.72799999999995</v>
      </c>
      <c r="AI27" s="14">
        <f t="shared" si="1"/>
        <v>3981.6159082037761</v>
      </c>
      <c r="AJ27" s="87">
        <f t="shared" si="2"/>
        <v>4574.3439082037758</v>
      </c>
      <c r="AK27" s="116"/>
      <c r="AL27" s="97"/>
      <c r="AM27" s="97"/>
      <c r="AN27" s="69"/>
      <c r="AO27" s="69"/>
      <c r="AP27" s="69"/>
    </row>
    <row r="28" spans="1:42" x14ac:dyDescent="0.2">
      <c r="A28" s="13">
        <v>20</v>
      </c>
      <c r="B28" s="76"/>
      <c r="C28" s="13">
        <v>24</v>
      </c>
      <c r="D28" s="65"/>
      <c r="E28" s="65"/>
      <c r="F28" s="65">
        <v>0</v>
      </c>
      <c r="G28" s="65"/>
      <c r="H28" s="65"/>
      <c r="I28" s="65">
        <v>0</v>
      </c>
      <c r="J28" s="65">
        <v>0</v>
      </c>
      <c r="K28" s="65">
        <v>44.1755</v>
      </c>
      <c r="L28" s="65">
        <v>44.1755</v>
      </c>
      <c r="M28" s="65">
        <v>120</v>
      </c>
      <c r="N28" s="65">
        <v>105.4872</v>
      </c>
      <c r="O28" s="65">
        <v>225.4872</v>
      </c>
      <c r="P28" s="65"/>
      <c r="Q28" s="65"/>
      <c r="R28" s="65">
        <v>0</v>
      </c>
      <c r="S28" s="65">
        <v>193.24799999999999</v>
      </c>
      <c r="T28" s="65">
        <v>3799.6126139130438</v>
      </c>
      <c r="U28" s="65">
        <v>3992.8606139130438</v>
      </c>
      <c r="V28" s="65">
        <v>0</v>
      </c>
      <c r="W28" s="65">
        <v>0</v>
      </c>
      <c r="X28" s="65">
        <v>0</v>
      </c>
      <c r="Y28" s="65">
        <v>220.43736000000001</v>
      </c>
      <c r="Z28" s="65">
        <v>494.07239061124704</v>
      </c>
      <c r="AA28" s="65">
        <v>714.509750611247</v>
      </c>
      <c r="AB28" s="65">
        <v>0</v>
      </c>
      <c r="AC28" s="65">
        <v>408.82299999999981</v>
      </c>
      <c r="AD28" s="65">
        <v>408.82299999999981</v>
      </c>
      <c r="AE28" s="65">
        <v>0</v>
      </c>
      <c r="AF28" s="65">
        <v>51.638400000000004</v>
      </c>
      <c r="AG28" s="65">
        <v>51.638400000000004</v>
      </c>
      <c r="AH28" s="14">
        <f t="shared" si="0"/>
        <v>533.68535999999995</v>
      </c>
      <c r="AI28" s="14">
        <f t="shared" si="1"/>
        <v>4903.80910452429</v>
      </c>
      <c r="AJ28" s="87">
        <f t="shared" si="2"/>
        <v>5437.4944645242904</v>
      </c>
      <c r="AK28" s="116"/>
      <c r="AL28" s="97"/>
      <c r="AM28" s="97"/>
      <c r="AN28" s="69"/>
      <c r="AO28" s="69"/>
      <c r="AP28" s="69"/>
    </row>
    <row r="29" spans="1:42" x14ac:dyDescent="0.2">
      <c r="A29" s="13">
        <v>21</v>
      </c>
      <c r="B29" s="76"/>
      <c r="C29" s="13">
        <v>25</v>
      </c>
      <c r="D29" s="65"/>
      <c r="E29" s="65"/>
      <c r="F29" s="65">
        <v>0</v>
      </c>
      <c r="G29" s="65"/>
      <c r="H29" s="65"/>
      <c r="I29" s="65">
        <v>0</v>
      </c>
      <c r="J29" s="65">
        <v>0</v>
      </c>
      <c r="K29" s="65">
        <v>44.460000000000008</v>
      </c>
      <c r="L29" s="65">
        <v>44.460000000000008</v>
      </c>
      <c r="M29" s="65">
        <v>100</v>
      </c>
      <c r="N29" s="65">
        <v>253.16928000000001</v>
      </c>
      <c r="O29" s="65">
        <v>353.16928000000001</v>
      </c>
      <c r="P29" s="65"/>
      <c r="Q29" s="65"/>
      <c r="R29" s="65">
        <v>0</v>
      </c>
      <c r="S29" s="65">
        <v>156.28800000000001</v>
      </c>
      <c r="T29" s="65">
        <v>3229.6463791304345</v>
      </c>
      <c r="U29" s="65">
        <v>3385.9343791304345</v>
      </c>
      <c r="V29" s="65"/>
      <c r="W29" s="65"/>
      <c r="X29" s="65">
        <v>0</v>
      </c>
      <c r="Y29" s="65">
        <v>401.25900000000001</v>
      </c>
      <c r="Z29" s="65">
        <v>394.61278014611247</v>
      </c>
      <c r="AA29" s="65">
        <v>795.87178014611254</v>
      </c>
      <c r="AB29" s="65">
        <v>0</v>
      </c>
      <c r="AC29" s="65">
        <v>256.39541750000001</v>
      </c>
      <c r="AD29" s="65">
        <v>256.39541750000001</v>
      </c>
      <c r="AE29" s="65">
        <v>0</v>
      </c>
      <c r="AF29" s="65"/>
      <c r="AG29" s="65">
        <v>0</v>
      </c>
      <c r="AH29" s="14">
        <f t="shared" si="0"/>
        <v>657.54700000000003</v>
      </c>
      <c r="AI29" s="14">
        <f t="shared" si="1"/>
        <v>4178.2838567765475</v>
      </c>
      <c r="AJ29" s="87">
        <f t="shared" si="2"/>
        <v>4835.8308567765471</v>
      </c>
      <c r="AK29" s="116"/>
      <c r="AL29" s="97"/>
      <c r="AM29" s="97"/>
      <c r="AN29" s="69"/>
      <c r="AO29" s="69"/>
      <c r="AP29" s="69"/>
    </row>
    <row r="30" spans="1:42" x14ac:dyDescent="0.2">
      <c r="A30" s="13">
        <v>22</v>
      </c>
      <c r="B30" s="76"/>
      <c r="C30" s="13">
        <v>26</v>
      </c>
      <c r="D30" s="65"/>
      <c r="E30" s="65"/>
      <c r="F30" s="65">
        <v>0</v>
      </c>
      <c r="G30" s="65"/>
      <c r="H30" s="65"/>
      <c r="I30" s="65">
        <v>0</v>
      </c>
      <c r="J30" s="65">
        <v>0</v>
      </c>
      <c r="K30" s="65">
        <v>21.2176875</v>
      </c>
      <c r="L30" s="65">
        <v>21.2176875</v>
      </c>
      <c r="M30" s="65">
        <v>90</v>
      </c>
      <c r="N30" s="65">
        <v>253.16928000000001</v>
      </c>
      <c r="O30" s="65">
        <v>343.16928000000001</v>
      </c>
      <c r="P30" s="65"/>
      <c r="Q30" s="65"/>
      <c r="R30" s="65">
        <v>0</v>
      </c>
      <c r="S30" s="65">
        <v>92.4</v>
      </c>
      <c r="T30" s="65">
        <v>2676.5327791304348</v>
      </c>
      <c r="U30" s="65">
        <v>2768.9327791304349</v>
      </c>
      <c r="V30" s="65"/>
      <c r="W30" s="65"/>
      <c r="X30" s="65">
        <v>0</v>
      </c>
      <c r="Y30" s="65">
        <v>240.50399999999999</v>
      </c>
      <c r="Z30" s="65">
        <v>326.97499999999997</v>
      </c>
      <c r="AA30" s="65">
        <v>567.47899999999993</v>
      </c>
      <c r="AB30" s="65">
        <v>0</v>
      </c>
      <c r="AC30" s="65">
        <v>493.24969249999987</v>
      </c>
      <c r="AD30" s="65">
        <v>493.24969249999987</v>
      </c>
      <c r="AE30" s="65">
        <v>0</v>
      </c>
      <c r="AF30" s="65"/>
      <c r="AG30" s="65">
        <v>0</v>
      </c>
      <c r="AH30" s="14">
        <f t="shared" si="0"/>
        <v>422.904</v>
      </c>
      <c r="AI30" s="14">
        <f t="shared" si="1"/>
        <v>3771.1444391304349</v>
      </c>
      <c r="AJ30" s="87">
        <f t="shared" si="2"/>
        <v>4194.0484391304344</v>
      </c>
      <c r="AK30" s="116"/>
      <c r="AL30" s="97"/>
      <c r="AM30" s="97"/>
      <c r="AN30" s="69"/>
      <c r="AO30" s="69"/>
      <c r="AP30" s="69"/>
    </row>
    <row r="31" spans="1:42" x14ac:dyDescent="0.2">
      <c r="A31" s="13">
        <v>23</v>
      </c>
      <c r="B31" s="76"/>
      <c r="C31" s="13">
        <v>27</v>
      </c>
      <c r="D31" s="65"/>
      <c r="E31" s="65"/>
      <c r="F31" s="65">
        <v>0</v>
      </c>
      <c r="G31" s="65"/>
      <c r="H31" s="65"/>
      <c r="I31" s="65">
        <v>0</v>
      </c>
      <c r="J31" s="65">
        <v>0</v>
      </c>
      <c r="K31" s="65">
        <v>30.012999999999998</v>
      </c>
      <c r="L31" s="65">
        <v>30.012999999999998</v>
      </c>
      <c r="M31" s="65">
        <v>75</v>
      </c>
      <c r="N31" s="65">
        <v>295.36415999999997</v>
      </c>
      <c r="O31" s="65">
        <v>370.36415999999997</v>
      </c>
      <c r="P31" s="65"/>
      <c r="Q31" s="65"/>
      <c r="R31" s="65">
        <v>0</v>
      </c>
      <c r="S31" s="65">
        <v>312.57600000000002</v>
      </c>
      <c r="T31" s="65">
        <v>2995.7033843478262</v>
      </c>
      <c r="U31" s="65">
        <v>3308.2793843478262</v>
      </c>
      <c r="V31" s="65"/>
      <c r="W31" s="65"/>
      <c r="X31" s="65">
        <v>0</v>
      </c>
      <c r="Y31" s="65">
        <v>177.40799999999999</v>
      </c>
      <c r="Z31" s="65">
        <v>284.08700000000005</v>
      </c>
      <c r="AA31" s="65">
        <v>461.495</v>
      </c>
      <c r="AB31" s="65">
        <v>0</v>
      </c>
      <c r="AC31" s="65">
        <v>465.72099999999983</v>
      </c>
      <c r="AD31" s="65">
        <v>465.72099999999983</v>
      </c>
      <c r="AE31" s="65">
        <v>0</v>
      </c>
      <c r="AF31" s="65"/>
      <c r="AG31" s="65">
        <v>0</v>
      </c>
      <c r="AH31" s="14">
        <f t="shared" si="0"/>
        <v>564.98400000000004</v>
      </c>
      <c r="AI31" s="14">
        <f t="shared" si="1"/>
        <v>4070.8885443478262</v>
      </c>
      <c r="AJ31" s="87">
        <f t="shared" si="2"/>
        <v>4635.8725443478261</v>
      </c>
      <c r="AK31" s="116"/>
      <c r="AL31" s="97"/>
      <c r="AM31" s="97"/>
      <c r="AN31" s="69"/>
      <c r="AO31" s="69"/>
      <c r="AP31" s="69"/>
    </row>
    <row r="32" spans="1:42" x14ac:dyDescent="0.2">
      <c r="A32" s="13">
        <v>24</v>
      </c>
      <c r="B32" s="76"/>
      <c r="C32" s="13">
        <v>28</v>
      </c>
      <c r="D32" s="65"/>
      <c r="E32" s="65"/>
      <c r="F32" s="65">
        <v>0</v>
      </c>
      <c r="G32" s="65"/>
      <c r="H32" s="65"/>
      <c r="I32" s="65">
        <v>0</v>
      </c>
      <c r="J32" s="65">
        <v>0</v>
      </c>
      <c r="K32" s="65">
        <v>21.762</v>
      </c>
      <c r="L32" s="65">
        <v>21.762</v>
      </c>
      <c r="M32" s="65">
        <v>10</v>
      </c>
      <c r="N32" s="65">
        <v>316.46159999999998</v>
      </c>
      <c r="O32" s="65">
        <v>326.46159999999998</v>
      </c>
      <c r="P32" s="65"/>
      <c r="Q32" s="65"/>
      <c r="R32" s="65">
        <v>0</v>
      </c>
      <c r="S32" s="65">
        <v>201.16800000000001</v>
      </c>
      <c r="T32" s="65">
        <v>2045.0998207433629</v>
      </c>
      <c r="U32" s="65">
        <v>2246.2678207433628</v>
      </c>
      <c r="V32" s="65"/>
      <c r="W32" s="65"/>
      <c r="X32" s="65">
        <v>0</v>
      </c>
      <c r="Y32" s="65">
        <v>234.43199999999999</v>
      </c>
      <c r="Z32" s="65">
        <v>309.81500528000004</v>
      </c>
      <c r="AA32" s="65">
        <v>544.24700528000005</v>
      </c>
      <c r="AB32" s="65">
        <v>0</v>
      </c>
      <c r="AC32" s="65">
        <v>224.75056999999995</v>
      </c>
      <c r="AD32" s="65">
        <v>224.75056999999995</v>
      </c>
      <c r="AE32" s="65">
        <v>0</v>
      </c>
      <c r="AF32" s="65"/>
      <c r="AG32" s="65">
        <v>0</v>
      </c>
      <c r="AH32" s="14">
        <f t="shared" si="0"/>
        <v>445.6</v>
      </c>
      <c r="AI32" s="14">
        <f t="shared" si="1"/>
        <v>2917.8889960233632</v>
      </c>
      <c r="AJ32" s="87">
        <f t="shared" si="2"/>
        <v>3363.4889960233631</v>
      </c>
      <c r="AK32" s="116"/>
      <c r="AL32" s="97"/>
      <c r="AM32" s="97"/>
      <c r="AN32" s="69"/>
      <c r="AO32" s="69"/>
      <c r="AP32" s="69"/>
    </row>
    <row r="33" spans="1:49" x14ac:dyDescent="0.2">
      <c r="A33" s="13">
        <v>25</v>
      </c>
      <c r="B33" s="76"/>
      <c r="C33" s="13">
        <v>29</v>
      </c>
      <c r="D33" s="65"/>
      <c r="E33" s="65"/>
      <c r="F33" s="65">
        <v>0</v>
      </c>
      <c r="G33" s="65"/>
      <c r="H33" s="65"/>
      <c r="I33" s="65">
        <v>0</v>
      </c>
      <c r="J33" s="65">
        <v>0</v>
      </c>
      <c r="K33" s="65">
        <v>20.34</v>
      </c>
      <c r="L33" s="65">
        <v>20.34</v>
      </c>
      <c r="M33" s="65">
        <v>5</v>
      </c>
      <c r="N33" s="65">
        <v>400.85136</v>
      </c>
      <c r="O33" s="65">
        <v>405.85136</v>
      </c>
      <c r="P33" s="65"/>
      <c r="Q33" s="65"/>
      <c r="R33" s="65">
        <v>0</v>
      </c>
      <c r="S33" s="65">
        <v>184.8</v>
      </c>
      <c r="T33" s="65">
        <v>1833.0150386086959</v>
      </c>
      <c r="U33" s="65">
        <v>2017.8150386086959</v>
      </c>
      <c r="V33" s="65"/>
      <c r="W33" s="65"/>
      <c r="X33" s="65">
        <v>0</v>
      </c>
      <c r="Y33" s="65">
        <v>237.82900000000001</v>
      </c>
      <c r="Z33" s="65">
        <v>341.87573838630806</v>
      </c>
      <c r="AA33" s="65">
        <v>579.70473838630801</v>
      </c>
      <c r="AB33" s="65">
        <v>0</v>
      </c>
      <c r="AC33" s="65">
        <v>239.80424999999997</v>
      </c>
      <c r="AD33" s="65">
        <v>239.80424999999997</v>
      </c>
      <c r="AE33" s="65">
        <v>0</v>
      </c>
      <c r="AF33" s="65"/>
      <c r="AG33" s="65">
        <v>0</v>
      </c>
      <c r="AH33" s="14">
        <f t="shared" si="0"/>
        <v>427.62900000000002</v>
      </c>
      <c r="AI33" s="14">
        <f t="shared" si="1"/>
        <v>2835.8863869950042</v>
      </c>
      <c r="AJ33" s="87">
        <f t="shared" si="2"/>
        <v>3263.5153869950041</v>
      </c>
      <c r="AK33" s="116"/>
      <c r="AL33" s="97"/>
      <c r="AM33" s="97"/>
      <c r="AN33" s="69"/>
      <c r="AO33" s="69"/>
      <c r="AP33" s="69"/>
    </row>
    <row r="34" spans="1:49" x14ac:dyDescent="0.2">
      <c r="A34" s="13">
        <v>26</v>
      </c>
      <c r="B34" s="76"/>
      <c r="C34" s="13">
        <v>30</v>
      </c>
      <c r="D34" s="65"/>
      <c r="E34" s="65"/>
      <c r="F34" s="65">
        <v>0</v>
      </c>
      <c r="G34" s="65"/>
      <c r="H34" s="65"/>
      <c r="I34" s="65">
        <v>0</v>
      </c>
      <c r="J34" s="65">
        <v>0</v>
      </c>
      <c r="K34" s="65">
        <v>56.471000000000011</v>
      </c>
      <c r="L34" s="65">
        <v>56.471000000000011</v>
      </c>
      <c r="M34" s="65">
        <v>5</v>
      </c>
      <c r="N34" s="65">
        <v>443.0462399999999</v>
      </c>
      <c r="O34" s="65">
        <v>448.0462399999999</v>
      </c>
      <c r="P34" s="65"/>
      <c r="Q34" s="65"/>
      <c r="R34" s="65">
        <v>0</v>
      </c>
      <c r="S34" s="65">
        <v>132.52799999999999</v>
      </c>
      <c r="T34" s="65">
        <v>1715.3400000000001</v>
      </c>
      <c r="U34" s="65">
        <v>1847.8680000000002</v>
      </c>
      <c r="V34" s="65"/>
      <c r="W34" s="65"/>
      <c r="X34" s="65">
        <v>0</v>
      </c>
      <c r="Y34" s="65">
        <v>194.56800000000001</v>
      </c>
      <c r="Z34" s="65">
        <v>277.334</v>
      </c>
      <c r="AA34" s="65">
        <v>471.90200000000004</v>
      </c>
      <c r="AB34" s="65">
        <v>0</v>
      </c>
      <c r="AC34" s="65">
        <v>270.76524999999998</v>
      </c>
      <c r="AD34" s="65">
        <v>270.76524999999998</v>
      </c>
      <c r="AE34" s="65">
        <v>0</v>
      </c>
      <c r="AF34" s="65"/>
      <c r="AG34" s="65">
        <v>0</v>
      </c>
      <c r="AH34" s="14">
        <f t="shared" si="0"/>
        <v>332.096</v>
      </c>
      <c r="AI34" s="14">
        <f t="shared" si="1"/>
        <v>2762.95649</v>
      </c>
      <c r="AJ34" s="87">
        <f t="shared" si="2"/>
        <v>3095.05249</v>
      </c>
      <c r="AK34" s="116"/>
      <c r="AL34" s="97"/>
      <c r="AM34" s="97"/>
      <c r="AN34" s="69"/>
      <c r="AO34" s="69"/>
      <c r="AP34" s="69"/>
      <c r="AQ34" s="32"/>
    </row>
    <row r="35" spans="1:49" x14ac:dyDescent="0.2">
      <c r="A35" s="13">
        <v>27</v>
      </c>
      <c r="B35" s="76"/>
      <c r="C35" s="13">
        <v>31</v>
      </c>
      <c r="D35" s="65"/>
      <c r="E35" s="65"/>
      <c r="F35" s="65">
        <v>0</v>
      </c>
      <c r="G35" s="65"/>
      <c r="H35" s="65"/>
      <c r="I35" s="65">
        <v>0</v>
      </c>
      <c r="J35" s="65">
        <v>0</v>
      </c>
      <c r="K35" s="65">
        <v>27.204000000000001</v>
      </c>
      <c r="L35" s="65">
        <v>27.204000000000001</v>
      </c>
      <c r="M35" s="65">
        <v>5</v>
      </c>
      <c r="N35" s="65">
        <v>464.1436799999999</v>
      </c>
      <c r="O35" s="65">
        <v>469.1436799999999</v>
      </c>
      <c r="P35" s="65"/>
      <c r="Q35" s="65"/>
      <c r="R35" s="65">
        <v>0</v>
      </c>
      <c r="S35" s="65">
        <v>135.16800000000001</v>
      </c>
      <c r="T35" s="65">
        <v>1943.1561600000005</v>
      </c>
      <c r="U35" s="65">
        <v>2078.3241600000006</v>
      </c>
      <c r="V35" s="65"/>
      <c r="W35" s="65"/>
      <c r="X35" s="65">
        <v>0</v>
      </c>
      <c r="Y35" s="65">
        <v>310.72699999999998</v>
      </c>
      <c r="Z35" s="65">
        <v>199.482</v>
      </c>
      <c r="AA35" s="65">
        <v>510.20899999999995</v>
      </c>
      <c r="AB35" s="65">
        <v>0</v>
      </c>
      <c r="AC35" s="65">
        <v>145.285</v>
      </c>
      <c r="AD35" s="65">
        <v>145.285</v>
      </c>
      <c r="AE35" s="65">
        <v>0</v>
      </c>
      <c r="AF35" s="65"/>
      <c r="AG35" s="65">
        <v>0</v>
      </c>
      <c r="AH35" s="14">
        <f t="shared" si="0"/>
        <v>450.89499999999998</v>
      </c>
      <c r="AI35" s="14">
        <f t="shared" si="1"/>
        <v>2779.2708400000001</v>
      </c>
      <c r="AJ35" s="87">
        <f t="shared" si="2"/>
        <v>3230.1658400000001</v>
      </c>
      <c r="AK35" s="116"/>
      <c r="AL35" s="97"/>
      <c r="AM35" s="97"/>
      <c r="AN35" s="69"/>
      <c r="AO35" s="69"/>
      <c r="AP35" s="69"/>
      <c r="AQ35" s="32"/>
    </row>
    <row r="36" spans="1:49" x14ac:dyDescent="0.2">
      <c r="A36" s="13">
        <v>28</v>
      </c>
      <c r="B36" s="76"/>
      <c r="C36" s="13">
        <v>32</v>
      </c>
      <c r="D36" s="65"/>
      <c r="E36" s="65"/>
      <c r="F36" s="65">
        <v>0</v>
      </c>
      <c r="G36" s="65"/>
      <c r="H36" s="65"/>
      <c r="I36" s="65">
        <v>0</v>
      </c>
      <c r="J36" s="65">
        <v>0</v>
      </c>
      <c r="K36" s="65">
        <v>78.568215000000009</v>
      </c>
      <c r="L36" s="65">
        <v>78.568215000000009</v>
      </c>
      <c r="M36" s="65">
        <v>5</v>
      </c>
      <c r="N36" s="65">
        <v>548.53343999999993</v>
      </c>
      <c r="O36" s="65">
        <v>553.53343999999993</v>
      </c>
      <c r="P36" s="65"/>
      <c r="Q36" s="65"/>
      <c r="R36" s="65">
        <v>0</v>
      </c>
      <c r="S36" s="65">
        <v>113.52</v>
      </c>
      <c r="T36" s="65">
        <v>2234.347632</v>
      </c>
      <c r="U36" s="65">
        <v>2347.867632</v>
      </c>
      <c r="V36" s="65"/>
      <c r="W36" s="65"/>
      <c r="X36" s="65">
        <v>0</v>
      </c>
      <c r="Y36" s="65">
        <v>308.82853056234723</v>
      </c>
      <c r="Z36" s="65">
        <v>237.61799999999997</v>
      </c>
      <c r="AA36" s="65">
        <v>546.44653056234722</v>
      </c>
      <c r="AB36" s="65">
        <v>0</v>
      </c>
      <c r="AC36" s="65">
        <v>145.81224999999998</v>
      </c>
      <c r="AD36" s="65">
        <v>145.81224999999998</v>
      </c>
      <c r="AE36" s="65">
        <v>0</v>
      </c>
      <c r="AF36" s="65"/>
      <c r="AG36" s="65">
        <v>0</v>
      </c>
      <c r="AH36" s="14">
        <f t="shared" si="0"/>
        <v>427.34853056234721</v>
      </c>
      <c r="AI36" s="14">
        <f t="shared" si="1"/>
        <v>3244.8795369999998</v>
      </c>
      <c r="AJ36" s="87">
        <f t="shared" si="2"/>
        <v>3672.228067562347</v>
      </c>
      <c r="AK36" s="116"/>
      <c r="AL36" s="97"/>
      <c r="AM36" s="97"/>
      <c r="AN36" s="69"/>
      <c r="AO36" s="69"/>
      <c r="AP36" s="69"/>
      <c r="AQ36" s="32"/>
    </row>
    <row r="37" spans="1:49" x14ac:dyDescent="0.2">
      <c r="A37" s="13">
        <v>29</v>
      </c>
      <c r="B37" s="76"/>
      <c r="C37" s="13">
        <v>33</v>
      </c>
      <c r="D37" s="65"/>
      <c r="E37" s="65"/>
      <c r="F37" s="65">
        <v>0</v>
      </c>
      <c r="G37" s="65"/>
      <c r="H37" s="65"/>
      <c r="I37" s="65">
        <v>0</v>
      </c>
      <c r="J37" s="65">
        <v>0</v>
      </c>
      <c r="K37" s="65">
        <v>34.828000000000003</v>
      </c>
      <c r="L37" s="65">
        <v>34.828000000000003</v>
      </c>
      <c r="M37" s="65">
        <v>5</v>
      </c>
      <c r="N37" s="65">
        <v>527.43600000000004</v>
      </c>
      <c r="O37" s="65">
        <v>532.43600000000004</v>
      </c>
      <c r="P37" s="65"/>
      <c r="Q37" s="65"/>
      <c r="R37" s="65">
        <v>0</v>
      </c>
      <c r="S37" s="65">
        <v>116.16</v>
      </c>
      <c r="T37" s="65">
        <v>2392.3521599999999</v>
      </c>
      <c r="U37" s="65">
        <v>2508.5121599999998</v>
      </c>
      <c r="V37" s="65">
        <v>0</v>
      </c>
      <c r="W37" s="65">
        <v>0</v>
      </c>
      <c r="X37" s="65">
        <v>0</v>
      </c>
      <c r="Y37" s="65">
        <v>173.21906112469438</v>
      </c>
      <c r="Z37" s="65">
        <v>319.44940953545233</v>
      </c>
      <c r="AA37" s="65">
        <v>492.66847066014668</v>
      </c>
      <c r="AB37" s="65">
        <v>0</v>
      </c>
      <c r="AC37" s="65">
        <v>191.50879999999992</v>
      </c>
      <c r="AD37" s="65">
        <v>191.50879999999992</v>
      </c>
      <c r="AE37" s="65">
        <v>0</v>
      </c>
      <c r="AF37" s="65"/>
      <c r="AG37" s="65">
        <v>0</v>
      </c>
      <c r="AH37" s="14">
        <f t="shared" si="0"/>
        <v>294.37906112469437</v>
      </c>
      <c r="AI37" s="14">
        <f t="shared" si="1"/>
        <v>3465.5743695354527</v>
      </c>
      <c r="AJ37" s="87">
        <f t="shared" si="2"/>
        <v>3759.9534306601472</v>
      </c>
      <c r="AK37" s="116"/>
      <c r="AL37" s="97"/>
      <c r="AM37" s="97"/>
      <c r="AN37" s="69"/>
      <c r="AO37" s="69"/>
      <c r="AP37" s="69"/>
      <c r="AQ37" s="32"/>
    </row>
    <row r="38" spans="1:49" x14ac:dyDescent="0.2">
      <c r="A38" s="13">
        <v>30</v>
      </c>
      <c r="B38" s="76"/>
      <c r="C38" s="13">
        <v>34</v>
      </c>
      <c r="D38" s="65"/>
      <c r="E38" s="65"/>
      <c r="F38" s="65">
        <v>0</v>
      </c>
      <c r="G38" s="65"/>
      <c r="H38" s="65"/>
      <c r="I38" s="65">
        <v>0</v>
      </c>
      <c r="J38" s="65">
        <v>0</v>
      </c>
      <c r="K38" s="65">
        <v>98.198749999999976</v>
      </c>
      <c r="L38" s="65">
        <v>98.198749999999976</v>
      </c>
      <c r="M38" s="65">
        <v>5</v>
      </c>
      <c r="N38" s="65">
        <v>464.1436799999999</v>
      </c>
      <c r="O38" s="65">
        <v>469.1436799999999</v>
      </c>
      <c r="P38" s="65"/>
      <c r="Q38" s="65"/>
      <c r="R38" s="65">
        <v>0</v>
      </c>
      <c r="S38" s="65">
        <v>60.72</v>
      </c>
      <c r="T38" s="65">
        <v>2125.88112</v>
      </c>
      <c r="U38" s="65">
        <v>2186.6011199999998</v>
      </c>
      <c r="V38" s="65">
        <v>0</v>
      </c>
      <c r="W38" s="65">
        <v>0</v>
      </c>
      <c r="X38" s="65">
        <v>0</v>
      </c>
      <c r="Y38" s="65">
        <v>139.91999999999999</v>
      </c>
      <c r="Z38" s="65">
        <v>336.25456968215161</v>
      </c>
      <c r="AA38" s="65">
        <v>476.17456968215163</v>
      </c>
      <c r="AB38" s="65">
        <v>0</v>
      </c>
      <c r="AC38" s="65">
        <v>180.83574999999996</v>
      </c>
      <c r="AD38" s="65">
        <v>180.83574999999996</v>
      </c>
      <c r="AE38" s="65">
        <v>0</v>
      </c>
      <c r="AF38" s="65"/>
      <c r="AG38" s="65">
        <v>0</v>
      </c>
      <c r="AH38" s="14">
        <f t="shared" si="0"/>
        <v>205.64</v>
      </c>
      <c r="AI38" s="14">
        <f t="shared" si="1"/>
        <v>3205.3138696821516</v>
      </c>
      <c r="AJ38" s="87">
        <f t="shared" si="2"/>
        <v>3410.9538696821514</v>
      </c>
      <c r="AK38" s="116"/>
      <c r="AL38" s="97"/>
      <c r="AM38" s="97"/>
      <c r="AN38" s="69"/>
      <c r="AO38" s="69"/>
      <c r="AP38" s="69"/>
      <c r="AQ38" s="32"/>
    </row>
    <row r="39" spans="1:49" x14ac:dyDescent="0.2">
      <c r="A39" s="13">
        <v>31</v>
      </c>
      <c r="B39" s="76"/>
      <c r="C39" s="13">
        <v>35</v>
      </c>
      <c r="D39" s="65"/>
      <c r="E39" s="65"/>
      <c r="F39" s="65">
        <v>0</v>
      </c>
      <c r="G39" s="65"/>
      <c r="H39" s="65"/>
      <c r="I39" s="65">
        <v>0</v>
      </c>
      <c r="J39" s="65">
        <v>0</v>
      </c>
      <c r="K39" s="65">
        <v>190.81592999999998</v>
      </c>
      <c r="L39" s="65">
        <v>190.81592999999998</v>
      </c>
      <c r="M39" s="65">
        <v>5</v>
      </c>
      <c r="N39" s="65">
        <v>506.33856000000003</v>
      </c>
      <c r="O39" s="65">
        <v>511.33856000000003</v>
      </c>
      <c r="P39" s="65"/>
      <c r="Q39" s="65"/>
      <c r="R39" s="65">
        <v>0</v>
      </c>
      <c r="S39" s="65">
        <v>118.8</v>
      </c>
      <c r="T39" s="65">
        <v>1890.38256</v>
      </c>
      <c r="U39" s="65">
        <v>2009.18256</v>
      </c>
      <c r="V39" s="65">
        <v>0</v>
      </c>
      <c r="W39" s="65">
        <v>0</v>
      </c>
      <c r="X39" s="65">
        <v>0</v>
      </c>
      <c r="Y39" s="65">
        <v>118.536</v>
      </c>
      <c r="Z39" s="65">
        <v>372.73544376528122</v>
      </c>
      <c r="AA39" s="65">
        <v>491.27144376528122</v>
      </c>
      <c r="AB39" s="65">
        <v>0</v>
      </c>
      <c r="AC39" s="65">
        <v>330.25</v>
      </c>
      <c r="AD39" s="65">
        <v>330.25</v>
      </c>
      <c r="AE39" s="65">
        <v>0</v>
      </c>
      <c r="AF39" s="65"/>
      <c r="AG39" s="65">
        <v>0</v>
      </c>
      <c r="AH39" s="14">
        <f t="shared" si="0"/>
        <v>242.33600000000001</v>
      </c>
      <c r="AI39" s="14">
        <f t="shared" si="1"/>
        <v>3290.5224937652811</v>
      </c>
      <c r="AJ39" s="87">
        <f t="shared" si="2"/>
        <v>3532.8584937652813</v>
      </c>
      <c r="AK39" s="116"/>
      <c r="AL39" s="97"/>
      <c r="AM39" s="97"/>
      <c r="AN39" s="69"/>
      <c r="AO39" s="69"/>
      <c r="AP39" s="69"/>
      <c r="AQ39" s="32"/>
    </row>
    <row r="40" spans="1:49" x14ac:dyDescent="0.2">
      <c r="A40" s="13">
        <v>32</v>
      </c>
      <c r="B40" s="76"/>
      <c r="C40" s="13">
        <v>36</v>
      </c>
      <c r="D40" s="65">
        <v>47</v>
      </c>
      <c r="E40" s="65">
        <v>0</v>
      </c>
      <c r="F40" s="65">
        <v>47</v>
      </c>
      <c r="G40" s="65"/>
      <c r="H40" s="65"/>
      <c r="I40" s="65">
        <v>0</v>
      </c>
      <c r="J40" s="65">
        <v>0</v>
      </c>
      <c r="K40" s="65">
        <v>220.97600000000003</v>
      </c>
      <c r="L40" s="65">
        <v>220.97600000000003</v>
      </c>
      <c r="M40" s="65">
        <v>5</v>
      </c>
      <c r="N40" s="65">
        <v>506.33856000000003</v>
      </c>
      <c r="O40" s="65">
        <v>511.33856000000003</v>
      </c>
      <c r="P40" s="65"/>
      <c r="Q40" s="65"/>
      <c r="R40" s="65">
        <v>0</v>
      </c>
      <c r="S40" s="65">
        <v>36.96</v>
      </c>
      <c r="T40" s="65">
        <v>1899.9182400000002</v>
      </c>
      <c r="U40" s="65">
        <v>1936.8782400000002</v>
      </c>
      <c r="V40" s="65">
        <v>0</v>
      </c>
      <c r="W40" s="65">
        <v>0</v>
      </c>
      <c r="X40" s="65">
        <v>0</v>
      </c>
      <c r="Y40" s="65">
        <v>161.83000000000001</v>
      </c>
      <c r="Z40" s="65">
        <v>313.13797188264056</v>
      </c>
      <c r="AA40" s="65">
        <v>474.96797188264054</v>
      </c>
      <c r="AB40" s="65">
        <v>0</v>
      </c>
      <c r="AC40" s="65">
        <v>84.5</v>
      </c>
      <c r="AD40" s="65">
        <v>84.5</v>
      </c>
      <c r="AE40" s="65">
        <v>0</v>
      </c>
      <c r="AF40" s="65"/>
      <c r="AG40" s="65">
        <v>0</v>
      </c>
      <c r="AH40" s="14">
        <f t="shared" si="0"/>
        <v>250.79000000000002</v>
      </c>
      <c r="AI40" s="14">
        <f t="shared" si="1"/>
        <v>3024.8707718826408</v>
      </c>
      <c r="AJ40" s="87">
        <f t="shared" si="2"/>
        <v>3275.6607718826408</v>
      </c>
      <c r="AK40" s="116"/>
      <c r="AL40" s="97"/>
      <c r="AM40" s="97"/>
      <c r="AN40" s="69"/>
      <c r="AO40" s="69"/>
      <c r="AP40" s="69"/>
      <c r="AQ40" s="32"/>
      <c r="AR40" s="32"/>
    </row>
    <row r="41" spans="1:49" x14ac:dyDescent="0.2">
      <c r="A41" s="13">
        <v>33</v>
      </c>
      <c r="B41" s="76"/>
      <c r="C41" s="13">
        <v>37</v>
      </c>
      <c r="D41" s="65">
        <v>117.5</v>
      </c>
      <c r="E41" s="65">
        <v>0</v>
      </c>
      <c r="F41" s="65">
        <v>117.5</v>
      </c>
      <c r="G41" s="65"/>
      <c r="H41" s="65"/>
      <c r="I41" s="65">
        <v>0</v>
      </c>
      <c r="J41" s="65">
        <v>0</v>
      </c>
      <c r="K41" s="65">
        <v>357.21191000000005</v>
      </c>
      <c r="L41" s="65">
        <v>357.21191000000005</v>
      </c>
      <c r="M41" s="65">
        <v>5</v>
      </c>
      <c r="N41" s="65">
        <v>443.0462399999999</v>
      </c>
      <c r="O41" s="65">
        <v>448.0462399999999</v>
      </c>
      <c r="P41" s="65"/>
      <c r="Q41" s="65"/>
      <c r="R41" s="65">
        <v>0</v>
      </c>
      <c r="S41" s="65">
        <v>31.68</v>
      </c>
      <c r="T41" s="65">
        <v>1794.6561600000002</v>
      </c>
      <c r="U41" s="65">
        <v>1826.3361600000003</v>
      </c>
      <c r="V41" s="65">
        <v>0</v>
      </c>
      <c r="W41" s="65">
        <v>10.928000000000001</v>
      </c>
      <c r="X41" s="65">
        <v>10.928000000000001</v>
      </c>
      <c r="Y41" s="65">
        <v>82.884</v>
      </c>
      <c r="Z41" s="65">
        <v>320.56814792176033</v>
      </c>
      <c r="AA41" s="65">
        <v>403.45214792176034</v>
      </c>
      <c r="AB41" s="65">
        <v>0</v>
      </c>
      <c r="AC41" s="65">
        <v>236.5</v>
      </c>
      <c r="AD41" s="65">
        <v>236.5</v>
      </c>
      <c r="AE41" s="65">
        <v>0</v>
      </c>
      <c r="AF41" s="65"/>
      <c r="AG41" s="65">
        <v>0</v>
      </c>
      <c r="AH41" s="14">
        <f t="shared" si="0"/>
        <v>237.06400000000002</v>
      </c>
      <c r="AI41" s="14">
        <f t="shared" si="1"/>
        <v>3162.9104579217601</v>
      </c>
      <c r="AJ41" s="87">
        <f t="shared" si="2"/>
        <v>3399.9744579217599</v>
      </c>
      <c r="AK41" s="116"/>
      <c r="AL41" s="97">
        <f>SUM(X41:X57)*4</f>
        <v>47044.732999999986</v>
      </c>
      <c r="AM41" s="97"/>
      <c r="AN41" s="69"/>
      <c r="AO41" s="69"/>
      <c r="AP41" s="69"/>
      <c r="AQ41" s="32"/>
      <c r="AR41" s="32"/>
    </row>
    <row r="42" spans="1:49" x14ac:dyDescent="0.2">
      <c r="A42" s="13">
        <v>34</v>
      </c>
      <c r="B42" s="76"/>
      <c r="C42" s="13">
        <v>38</v>
      </c>
      <c r="D42" s="65">
        <v>97.75</v>
      </c>
      <c r="E42" s="65">
        <v>0</v>
      </c>
      <c r="F42" s="65">
        <v>97.75</v>
      </c>
      <c r="G42" s="65"/>
      <c r="H42" s="65"/>
      <c r="I42" s="65">
        <v>0</v>
      </c>
      <c r="J42" s="65">
        <v>0</v>
      </c>
      <c r="K42" s="65">
        <v>557.04560000000015</v>
      </c>
      <c r="L42" s="65">
        <v>557.04560000000015</v>
      </c>
      <c r="M42" s="65">
        <v>5</v>
      </c>
      <c r="N42" s="65">
        <v>379.75391999999999</v>
      </c>
      <c r="O42" s="65">
        <v>384.75391999999999</v>
      </c>
      <c r="P42" s="65"/>
      <c r="Q42" s="65"/>
      <c r="R42" s="65">
        <v>0</v>
      </c>
      <c r="S42" s="65">
        <v>26.4</v>
      </c>
      <c r="T42" s="65">
        <v>1378.8433043478265</v>
      </c>
      <c r="U42" s="65">
        <v>1405.2433043478266</v>
      </c>
      <c r="V42" s="65">
        <v>0</v>
      </c>
      <c r="W42" s="65">
        <v>40.737250000000003</v>
      </c>
      <c r="X42" s="65">
        <v>40.737250000000003</v>
      </c>
      <c r="Y42" s="65">
        <v>59.944000000000003</v>
      </c>
      <c r="Z42" s="65">
        <v>191.59</v>
      </c>
      <c r="AA42" s="65">
        <v>251.53399999999999</v>
      </c>
      <c r="AB42" s="65">
        <v>0</v>
      </c>
      <c r="AC42" s="65">
        <v>149.75</v>
      </c>
      <c r="AD42" s="65">
        <v>149.75</v>
      </c>
      <c r="AE42" s="65">
        <v>0</v>
      </c>
      <c r="AF42" s="65"/>
      <c r="AG42" s="65">
        <v>0</v>
      </c>
      <c r="AH42" s="14">
        <f t="shared" si="0"/>
        <v>189.09399999999999</v>
      </c>
      <c r="AI42" s="14">
        <f t="shared" si="1"/>
        <v>2697.720074347827</v>
      </c>
      <c r="AJ42" s="87">
        <f t="shared" si="2"/>
        <v>2886.814074347827</v>
      </c>
      <c r="AK42" s="116"/>
      <c r="AL42" s="97"/>
      <c r="AM42" s="97"/>
      <c r="AN42" s="69"/>
      <c r="AO42" s="69"/>
      <c r="AP42" s="69"/>
      <c r="AQ42" s="32"/>
      <c r="AR42" s="32"/>
      <c r="AS42" s="32"/>
      <c r="AT42" s="32"/>
      <c r="AU42" s="32"/>
      <c r="AV42" s="32"/>
      <c r="AW42" s="32"/>
    </row>
    <row r="43" spans="1:49" x14ac:dyDescent="0.2">
      <c r="A43" s="13">
        <v>35</v>
      </c>
      <c r="B43" s="76"/>
      <c r="C43" s="13">
        <v>39</v>
      </c>
      <c r="D43" s="65">
        <v>301</v>
      </c>
      <c r="E43" s="65">
        <v>0</v>
      </c>
      <c r="F43" s="65">
        <v>301</v>
      </c>
      <c r="G43" s="65"/>
      <c r="H43" s="65"/>
      <c r="I43" s="65">
        <v>0</v>
      </c>
      <c r="J43" s="65">
        <v>0</v>
      </c>
      <c r="K43" s="72">
        <v>517.27489999999977</v>
      </c>
      <c r="L43" s="65">
        <v>517.27489999999977</v>
      </c>
      <c r="M43" s="65">
        <v>5</v>
      </c>
      <c r="N43" s="65">
        <v>274.26671999999996</v>
      </c>
      <c r="O43" s="65">
        <v>279.26671999999996</v>
      </c>
      <c r="P43" s="65"/>
      <c r="Q43" s="65"/>
      <c r="R43" s="65">
        <v>0</v>
      </c>
      <c r="S43" s="65">
        <v>10.56</v>
      </c>
      <c r="T43" s="65">
        <v>678.97948799999995</v>
      </c>
      <c r="U43" s="65">
        <v>689.53948799999989</v>
      </c>
      <c r="V43" s="65">
        <v>0</v>
      </c>
      <c r="W43" s="65">
        <v>243.33249999999995</v>
      </c>
      <c r="X43" s="65">
        <v>243.33249999999995</v>
      </c>
      <c r="Y43" s="65">
        <v>7.92</v>
      </c>
      <c r="Z43" s="65">
        <v>66.668000000000006</v>
      </c>
      <c r="AA43" s="65">
        <v>74.588000000000008</v>
      </c>
      <c r="AB43" s="65">
        <v>0</v>
      </c>
      <c r="AC43" s="65">
        <v>186.25</v>
      </c>
      <c r="AD43" s="65">
        <v>186.25</v>
      </c>
      <c r="AE43" s="65"/>
      <c r="AF43" s="65"/>
      <c r="AG43" s="65">
        <v>0</v>
      </c>
      <c r="AH43" s="14">
        <f t="shared" si="0"/>
        <v>324.48</v>
      </c>
      <c r="AI43" s="14">
        <f t="shared" si="1"/>
        <v>1966.7716079999996</v>
      </c>
      <c r="AJ43" s="87">
        <f t="shared" si="2"/>
        <v>2291.2516079999996</v>
      </c>
      <c r="AK43" s="116"/>
      <c r="AL43" s="97"/>
      <c r="AM43" s="97"/>
      <c r="AN43" s="69"/>
      <c r="AO43" s="69"/>
      <c r="AP43" s="69"/>
      <c r="AQ43" s="32"/>
      <c r="AR43" s="32"/>
      <c r="AS43" s="32"/>
      <c r="AT43" s="32"/>
      <c r="AU43" s="32"/>
      <c r="AV43" s="28"/>
      <c r="AW43" s="28"/>
    </row>
    <row r="44" spans="1:49" x14ac:dyDescent="0.2">
      <c r="A44" s="13">
        <v>36</v>
      </c>
      <c r="B44" s="76"/>
      <c r="C44" s="13">
        <v>40</v>
      </c>
      <c r="D44" s="65">
        <v>337.5</v>
      </c>
      <c r="E44" s="65">
        <v>0</v>
      </c>
      <c r="F44" s="65">
        <v>337.5</v>
      </c>
      <c r="G44" s="65"/>
      <c r="H44" s="65"/>
      <c r="I44" s="65">
        <v>0</v>
      </c>
      <c r="J44" s="65">
        <v>0</v>
      </c>
      <c r="K44" s="65">
        <v>928.03379999999993</v>
      </c>
      <c r="L44" s="65">
        <v>928.03379999999993</v>
      </c>
      <c r="M44" s="65">
        <v>5</v>
      </c>
      <c r="N44" s="65">
        <v>98</v>
      </c>
      <c r="O44" s="65">
        <v>103</v>
      </c>
      <c r="P44" s="65"/>
      <c r="Q44" s="65"/>
      <c r="R44" s="65">
        <v>0</v>
      </c>
      <c r="S44" s="65">
        <v>21.12</v>
      </c>
      <c r="T44" s="65">
        <v>500.51231999999999</v>
      </c>
      <c r="U44" s="65">
        <v>521.63231999999994</v>
      </c>
      <c r="V44" s="65">
        <v>0</v>
      </c>
      <c r="W44" s="65">
        <v>83.108500000000006</v>
      </c>
      <c r="X44" s="65">
        <v>83.108500000000006</v>
      </c>
      <c r="Y44" s="65">
        <v>53.6</v>
      </c>
      <c r="Z44" s="65">
        <v>301.072</v>
      </c>
      <c r="AA44" s="65">
        <v>354.67200000000003</v>
      </c>
      <c r="AB44" s="65">
        <v>0</v>
      </c>
      <c r="AC44" s="65">
        <v>351.75</v>
      </c>
      <c r="AD44" s="65">
        <v>351.75</v>
      </c>
      <c r="AE44" s="65"/>
      <c r="AF44" s="65"/>
      <c r="AG44" s="65">
        <v>0</v>
      </c>
      <c r="AH44" s="14">
        <f t="shared" si="0"/>
        <v>417.22</v>
      </c>
      <c r="AI44" s="14">
        <f t="shared" si="1"/>
        <v>2262.4766199999999</v>
      </c>
      <c r="AJ44" s="87">
        <f t="shared" si="2"/>
        <v>2679.6966199999997</v>
      </c>
      <c r="AK44" s="116"/>
      <c r="AL44" s="97"/>
      <c r="AM44" s="97"/>
      <c r="AN44" s="69"/>
      <c r="AO44" s="69"/>
      <c r="AP44" s="69"/>
      <c r="AQ44" s="32"/>
      <c r="AR44" s="32"/>
      <c r="AS44" s="32"/>
      <c r="AT44" s="32"/>
      <c r="AU44" s="32"/>
      <c r="AV44" s="28"/>
      <c r="AW44" s="28"/>
    </row>
    <row r="45" spans="1:49" x14ac:dyDescent="0.2">
      <c r="A45" s="13">
        <v>37</v>
      </c>
      <c r="B45" s="76"/>
      <c r="C45" s="13">
        <v>41</v>
      </c>
      <c r="D45" s="65">
        <v>212.5</v>
      </c>
      <c r="E45" s="65">
        <v>0</v>
      </c>
      <c r="F45" s="65">
        <v>212.5</v>
      </c>
      <c r="G45" s="65"/>
      <c r="H45" s="65"/>
      <c r="I45" s="65">
        <v>0</v>
      </c>
      <c r="J45" s="65">
        <v>0</v>
      </c>
      <c r="K45" s="65">
        <v>919.1701750000002</v>
      </c>
      <c r="L45" s="65">
        <v>919.1701750000002</v>
      </c>
      <c r="M45" s="65">
        <v>5</v>
      </c>
      <c r="N45" s="65">
        <v>0</v>
      </c>
      <c r="O45" s="65">
        <v>5</v>
      </c>
      <c r="P45" s="65"/>
      <c r="Q45" s="65"/>
      <c r="R45" s="65">
        <v>0</v>
      </c>
      <c r="S45" s="65">
        <v>15.84</v>
      </c>
      <c r="T45" s="65">
        <v>237.83760000000001</v>
      </c>
      <c r="U45" s="65">
        <v>253.67760000000001</v>
      </c>
      <c r="V45" s="65">
        <v>0</v>
      </c>
      <c r="W45" s="65">
        <v>1051.6019999999996</v>
      </c>
      <c r="X45" s="65">
        <v>1051.6019999999996</v>
      </c>
      <c r="Y45" s="65">
        <v>27.512</v>
      </c>
      <c r="Z45" s="65">
        <v>224.03399999999999</v>
      </c>
      <c r="AA45" s="65">
        <v>251.54599999999999</v>
      </c>
      <c r="AB45" s="65">
        <v>0</v>
      </c>
      <c r="AC45" s="65">
        <v>267</v>
      </c>
      <c r="AD45" s="65">
        <v>267</v>
      </c>
      <c r="AE45" s="65"/>
      <c r="AF45" s="65"/>
      <c r="AG45" s="65">
        <v>0</v>
      </c>
      <c r="AH45" s="14">
        <f t="shared" si="0"/>
        <v>260.85199999999998</v>
      </c>
      <c r="AI45" s="14">
        <f t="shared" si="1"/>
        <v>2699.643775</v>
      </c>
      <c r="AJ45" s="87">
        <f t="shared" si="2"/>
        <v>2960.4957749999999</v>
      </c>
      <c r="AK45" s="116"/>
      <c r="AL45" s="97"/>
      <c r="AM45" s="97"/>
      <c r="AN45" s="69"/>
      <c r="AO45" s="69"/>
      <c r="AP45" s="69"/>
      <c r="AQ45" s="32"/>
      <c r="AR45" s="32"/>
      <c r="AS45" s="32"/>
      <c r="AT45" s="32"/>
      <c r="AU45" s="32"/>
      <c r="AV45" s="28"/>
      <c r="AW45" s="28"/>
    </row>
    <row r="46" spans="1:49" x14ac:dyDescent="0.2">
      <c r="A46" s="13">
        <v>38</v>
      </c>
      <c r="B46" s="76"/>
      <c r="C46" s="13">
        <v>42</v>
      </c>
      <c r="D46" s="65">
        <v>325</v>
      </c>
      <c r="E46" s="65">
        <v>0</v>
      </c>
      <c r="F46" s="65">
        <v>325</v>
      </c>
      <c r="G46" s="65"/>
      <c r="H46" s="65"/>
      <c r="I46" s="65">
        <v>0</v>
      </c>
      <c r="J46" s="65">
        <v>0</v>
      </c>
      <c r="K46" s="65">
        <v>1068.5192250000005</v>
      </c>
      <c r="L46" s="65">
        <v>1068.5192250000005</v>
      </c>
      <c r="M46" s="65"/>
      <c r="N46" s="65"/>
      <c r="O46" s="65">
        <v>0</v>
      </c>
      <c r="P46" s="65">
        <v>0</v>
      </c>
      <c r="Q46" s="65">
        <v>5.08</v>
      </c>
      <c r="R46" s="65">
        <v>5.08</v>
      </c>
      <c r="S46" s="65">
        <v>0</v>
      </c>
      <c r="T46" s="65">
        <v>84.258240000000001</v>
      </c>
      <c r="U46" s="65">
        <v>84.258240000000001</v>
      </c>
      <c r="V46" s="65">
        <v>0</v>
      </c>
      <c r="W46" s="65">
        <v>999.82299999999998</v>
      </c>
      <c r="X46" s="65">
        <v>999.82299999999998</v>
      </c>
      <c r="Y46" s="65">
        <v>16.239999999999998</v>
      </c>
      <c r="Z46" s="65">
        <v>91.664000000000016</v>
      </c>
      <c r="AA46" s="65">
        <v>107.90400000000001</v>
      </c>
      <c r="AB46" s="65">
        <v>0</v>
      </c>
      <c r="AC46" s="65">
        <v>266.5</v>
      </c>
      <c r="AD46" s="65">
        <v>266.5</v>
      </c>
      <c r="AE46" s="65"/>
      <c r="AF46" s="65"/>
      <c r="AG46" s="65">
        <v>0</v>
      </c>
      <c r="AH46" s="14">
        <f t="shared" si="0"/>
        <v>341.24</v>
      </c>
      <c r="AI46" s="14">
        <f t="shared" si="1"/>
        <v>2515.8444650000006</v>
      </c>
      <c r="AJ46" s="87">
        <f t="shared" si="2"/>
        <v>2857.0844650000008</v>
      </c>
      <c r="AK46" s="116"/>
      <c r="AL46" s="97"/>
      <c r="AM46" s="97"/>
      <c r="AN46" s="69"/>
      <c r="AO46" s="69"/>
      <c r="AP46" s="69"/>
      <c r="AQ46" s="32"/>
      <c r="AR46" s="32"/>
      <c r="AS46" s="32"/>
      <c r="AT46" s="32"/>
      <c r="AU46" s="32"/>
      <c r="AV46" s="28"/>
      <c r="AW46" s="28"/>
    </row>
    <row r="47" spans="1:49" x14ac:dyDescent="0.2">
      <c r="A47" s="13">
        <v>39</v>
      </c>
      <c r="B47" s="76"/>
      <c r="C47" s="13">
        <v>43</v>
      </c>
      <c r="D47" s="65">
        <v>286.25</v>
      </c>
      <c r="E47" s="65">
        <v>67.5</v>
      </c>
      <c r="F47" s="65">
        <v>353.75</v>
      </c>
      <c r="G47" s="65"/>
      <c r="H47" s="65"/>
      <c r="I47" s="65">
        <v>0</v>
      </c>
      <c r="J47" s="65">
        <v>0</v>
      </c>
      <c r="K47" s="65">
        <v>1246.6230274999989</v>
      </c>
      <c r="L47" s="65">
        <v>1246.6230274999989</v>
      </c>
      <c r="M47" s="65"/>
      <c r="N47" s="65"/>
      <c r="O47" s="65">
        <v>0</v>
      </c>
      <c r="P47" s="65">
        <v>0</v>
      </c>
      <c r="Q47" s="65">
        <v>5.08</v>
      </c>
      <c r="R47" s="65">
        <v>5.08</v>
      </c>
      <c r="S47" s="65">
        <v>7.92</v>
      </c>
      <c r="T47" s="65">
        <v>24.43056</v>
      </c>
      <c r="U47" s="65">
        <v>32.350560000000002</v>
      </c>
      <c r="V47" s="65">
        <v>0</v>
      </c>
      <c r="W47" s="65">
        <v>589.33375000000001</v>
      </c>
      <c r="X47" s="65">
        <v>589.33375000000001</v>
      </c>
      <c r="Y47" s="65">
        <v>19.68</v>
      </c>
      <c r="Z47" s="65">
        <v>48.8</v>
      </c>
      <c r="AA47" s="65">
        <v>68.47999999999999</v>
      </c>
      <c r="AB47" s="65">
        <v>0</v>
      </c>
      <c r="AC47" s="65">
        <v>426.25</v>
      </c>
      <c r="AD47" s="65">
        <v>426.25</v>
      </c>
      <c r="AE47" s="65"/>
      <c r="AF47" s="65"/>
      <c r="AG47" s="65">
        <v>0</v>
      </c>
      <c r="AH47" s="14">
        <f t="shared" si="0"/>
        <v>313.85000000000002</v>
      </c>
      <c r="AI47" s="14">
        <f t="shared" si="1"/>
        <v>2408.0173374999986</v>
      </c>
      <c r="AJ47" s="87">
        <f t="shared" si="2"/>
        <v>2721.8673374999985</v>
      </c>
      <c r="AK47" s="116"/>
      <c r="AL47" s="97"/>
      <c r="AM47" s="97"/>
      <c r="AN47" s="69"/>
      <c r="AO47" s="69"/>
      <c r="AP47" s="69"/>
      <c r="AQ47" s="32"/>
      <c r="AR47" s="32"/>
      <c r="AS47" s="32"/>
      <c r="AT47" s="32"/>
      <c r="AU47" s="32"/>
      <c r="AV47" s="28"/>
      <c r="AW47" s="28"/>
    </row>
    <row r="48" spans="1:49" x14ac:dyDescent="0.2">
      <c r="A48" s="13">
        <v>40</v>
      </c>
      <c r="B48" s="76"/>
      <c r="C48" s="13">
        <v>44</v>
      </c>
      <c r="D48" s="65">
        <v>187.5</v>
      </c>
      <c r="E48" s="65">
        <v>147.5</v>
      </c>
      <c r="F48" s="65">
        <v>335</v>
      </c>
      <c r="G48" s="65"/>
      <c r="H48" s="65"/>
      <c r="I48" s="65">
        <v>0</v>
      </c>
      <c r="J48" s="65">
        <v>0</v>
      </c>
      <c r="K48" s="65">
        <v>1658.682724999999</v>
      </c>
      <c r="L48" s="65">
        <v>1658.682724999999</v>
      </c>
      <c r="M48" s="65"/>
      <c r="N48" s="65"/>
      <c r="O48" s="65">
        <v>0</v>
      </c>
      <c r="P48" s="65">
        <v>0</v>
      </c>
      <c r="Q48" s="65">
        <v>5.08</v>
      </c>
      <c r="R48" s="65">
        <v>5.08</v>
      </c>
      <c r="S48" s="65">
        <v>13.2</v>
      </c>
      <c r="T48" s="65">
        <v>8.0784000000000002</v>
      </c>
      <c r="U48" s="65">
        <v>21.278399999999998</v>
      </c>
      <c r="V48" s="65">
        <v>0</v>
      </c>
      <c r="W48" s="65">
        <v>1832.9984999999981</v>
      </c>
      <c r="X48" s="65">
        <v>1832.9984999999981</v>
      </c>
      <c r="Y48" s="65">
        <v>25.2835</v>
      </c>
      <c r="Z48" s="65">
        <v>21.095500000000001</v>
      </c>
      <c r="AA48" s="65">
        <v>46.379000000000005</v>
      </c>
      <c r="AB48" s="65">
        <v>0</v>
      </c>
      <c r="AC48" s="65">
        <v>268.75</v>
      </c>
      <c r="AD48" s="65">
        <v>268.75</v>
      </c>
      <c r="AE48" s="65"/>
      <c r="AF48" s="65"/>
      <c r="AG48" s="65">
        <v>0</v>
      </c>
      <c r="AH48" s="14">
        <f t="shared" si="0"/>
        <v>225.98349999999999</v>
      </c>
      <c r="AI48" s="14">
        <f t="shared" si="1"/>
        <v>3942.1851249999968</v>
      </c>
      <c r="AJ48" s="87">
        <f t="shared" si="2"/>
        <v>4168.1686249999966</v>
      </c>
      <c r="AK48" s="116"/>
      <c r="AL48" s="97"/>
      <c r="AM48" s="97"/>
      <c r="AN48" s="69"/>
      <c r="AO48" s="69"/>
      <c r="AP48" s="69"/>
      <c r="AQ48" s="32"/>
      <c r="AR48" s="32"/>
      <c r="AS48" s="32"/>
      <c r="AT48" s="32"/>
      <c r="AU48" s="32"/>
      <c r="AV48" s="28"/>
      <c r="AW48" s="28"/>
    </row>
    <row r="49" spans="1:49" x14ac:dyDescent="0.2">
      <c r="A49" s="13">
        <v>41</v>
      </c>
      <c r="B49" s="16"/>
      <c r="C49" s="13">
        <v>45</v>
      </c>
      <c r="D49" s="65">
        <v>161.5</v>
      </c>
      <c r="E49" s="65">
        <v>183.5</v>
      </c>
      <c r="F49" s="65">
        <v>345</v>
      </c>
      <c r="G49" s="65">
        <v>60.75</v>
      </c>
      <c r="H49" s="65">
        <v>0</v>
      </c>
      <c r="I49" s="65">
        <v>60.75</v>
      </c>
      <c r="J49" s="65">
        <v>0</v>
      </c>
      <c r="K49" s="65">
        <v>1520.8344374999986</v>
      </c>
      <c r="L49" s="65">
        <v>1520.8344374999986</v>
      </c>
      <c r="M49" s="65"/>
      <c r="N49" s="65"/>
      <c r="O49" s="65">
        <v>0</v>
      </c>
      <c r="P49" s="65">
        <v>0</v>
      </c>
      <c r="Q49" s="65">
        <v>5.08</v>
      </c>
      <c r="R49" s="65">
        <v>5.08</v>
      </c>
      <c r="S49" s="65">
        <v>5.28</v>
      </c>
      <c r="T49" s="65">
        <v>16.357440000000004</v>
      </c>
      <c r="U49" s="65">
        <v>21.637440000000005</v>
      </c>
      <c r="V49" s="65">
        <v>0</v>
      </c>
      <c r="W49" s="65">
        <v>112.464</v>
      </c>
      <c r="X49" s="65">
        <v>112.464</v>
      </c>
      <c r="Y49" s="65">
        <v>6.3719999999999999</v>
      </c>
      <c r="Z49" s="65">
        <v>31.696000000000002</v>
      </c>
      <c r="AA49" s="65">
        <v>38.067999999999998</v>
      </c>
      <c r="AB49" s="65">
        <v>0</v>
      </c>
      <c r="AC49" s="65">
        <v>409.25</v>
      </c>
      <c r="AD49" s="65">
        <v>409.25</v>
      </c>
      <c r="AE49" s="65"/>
      <c r="AF49" s="65"/>
      <c r="AG49" s="65">
        <v>0</v>
      </c>
      <c r="AH49" s="14">
        <f t="shared" si="0"/>
        <v>233.90199999999999</v>
      </c>
      <c r="AI49" s="14">
        <f t="shared" si="1"/>
        <v>2279.1818774999983</v>
      </c>
      <c r="AJ49" s="87">
        <f t="shared" si="2"/>
        <v>2513.0838774999984</v>
      </c>
      <c r="AK49" s="116"/>
      <c r="AL49" s="97"/>
      <c r="AM49" s="97"/>
      <c r="AN49" s="119"/>
      <c r="AO49" s="69"/>
      <c r="AP49" s="69"/>
      <c r="AQ49" s="32"/>
      <c r="AR49" s="32"/>
      <c r="AS49" s="32"/>
      <c r="AT49" s="32"/>
      <c r="AU49" s="32"/>
      <c r="AV49" s="28"/>
      <c r="AW49" s="28"/>
    </row>
    <row r="50" spans="1:49" x14ac:dyDescent="0.2">
      <c r="A50" s="16">
        <v>42</v>
      </c>
      <c r="B50" s="16"/>
      <c r="C50" s="13">
        <v>46</v>
      </c>
      <c r="D50" s="65">
        <v>130</v>
      </c>
      <c r="E50" s="65">
        <v>146.25</v>
      </c>
      <c r="F50" s="65">
        <v>276.25</v>
      </c>
      <c r="G50" s="65">
        <v>80.25</v>
      </c>
      <c r="H50" s="65">
        <v>0</v>
      </c>
      <c r="I50" s="65">
        <v>80.25</v>
      </c>
      <c r="J50" s="65">
        <v>0</v>
      </c>
      <c r="K50" s="65">
        <v>1736.4705874999993</v>
      </c>
      <c r="L50" s="65">
        <v>1736.4705874999993</v>
      </c>
      <c r="M50" s="65"/>
      <c r="N50" s="65"/>
      <c r="O50" s="65">
        <v>0</v>
      </c>
      <c r="P50" s="65">
        <v>0</v>
      </c>
      <c r="Q50" s="65">
        <v>5.08</v>
      </c>
      <c r="R50" s="65">
        <v>5.08</v>
      </c>
      <c r="S50" s="65">
        <v>21.12</v>
      </c>
      <c r="T50" s="65">
        <v>5.28</v>
      </c>
      <c r="U50" s="65">
        <v>26.400000000000002</v>
      </c>
      <c r="V50" s="65">
        <v>0</v>
      </c>
      <c r="W50" s="65">
        <v>2622.9577499999996</v>
      </c>
      <c r="X50" s="65">
        <v>2622.9577499999996</v>
      </c>
      <c r="Y50" s="65">
        <v>15.912000000000001</v>
      </c>
      <c r="Z50" s="65">
        <v>15.84</v>
      </c>
      <c r="AA50" s="65">
        <v>31.752000000000002</v>
      </c>
      <c r="AB50" s="65">
        <v>0</v>
      </c>
      <c r="AC50" s="65">
        <v>389.75</v>
      </c>
      <c r="AD50" s="65">
        <v>389.75</v>
      </c>
      <c r="AE50" s="65"/>
      <c r="AF50" s="65"/>
      <c r="AG50" s="65">
        <v>0</v>
      </c>
      <c r="AH50" s="14">
        <f t="shared" si="0"/>
        <v>247.28200000000001</v>
      </c>
      <c r="AI50" s="14">
        <f t="shared" si="1"/>
        <v>4921.6283374999985</v>
      </c>
      <c r="AJ50" s="87">
        <f t="shared" si="2"/>
        <v>5168.9103374999986</v>
      </c>
      <c r="AK50" s="116"/>
      <c r="AL50" s="97"/>
      <c r="AM50" s="97"/>
      <c r="AN50" s="119"/>
      <c r="AO50" s="69"/>
      <c r="AP50" s="69"/>
      <c r="AQ50" s="32"/>
      <c r="AR50" s="32"/>
      <c r="AS50" s="32"/>
      <c r="AT50" s="32"/>
      <c r="AU50" s="32"/>
      <c r="AV50" s="28"/>
      <c r="AW50" s="28"/>
    </row>
    <row r="51" spans="1:49" x14ac:dyDescent="0.2">
      <c r="A51" s="16">
        <v>43</v>
      </c>
      <c r="B51" s="16"/>
      <c r="C51" s="13">
        <v>47</v>
      </c>
      <c r="D51" s="65">
        <v>243.75</v>
      </c>
      <c r="E51" s="65">
        <v>153.75</v>
      </c>
      <c r="F51" s="65">
        <v>397.5</v>
      </c>
      <c r="G51" s="65">
        <v>143.25</v>
      </c>
      <c r="H51" s="65">
        <v>9.75</v>
      </c>
      <c r="I51" s="65">
        <v>153</v>
      </c>
      <c r="J51" s="65">
        <v>0</v>
      </c>
      <c r="K51" s="65">
        <v>1535.368779999998</v>
      </c>
      <c r="L51" s="65">
        <v>1535.368779999998</v>
      </c>
      <c r="M51" s="65"/>
      <c r="N51" s="65"/>
      <c r="O51" s="65">
        <v>0</v>
      </c>
      <c r="P51" s="65">
        <v>0</v>
      </c>
      <c r="Q51" s="65">
        <v>5.08</v>
      </c>
      <c r="R51" s="65">
        <v>5.08</v>
      </c>
      <c r="S51" s="65">
        <v>26.4</v>
      </c>
      <c r="T51" s="65">
        <v>15.512639999999999</v>
      </c>
      <c r="U51" s="65">
        <v>41.912639999999996</v>
      </c>
      <c r="V51" s="65">
        <v>0</v>
      </c>
      <c r="W51" s="65">
        <v>583.93474999999989</v>
      </c>
      <c r="X51" s="65">
        <v>583.93474999999989</v>
      </c>
      <c r="Y51" s="65">
        <v>5.6325000000000003</v>
      </c>
      <c r="Z51" s="65">
        <v>0</v>
      </c>
      <c r="AA51" s="65">
        <v>5.6325000000000003</v>
      </c>
      <c r="AB51" s="65">
        <v>0</v>
      </c>
      <c r="AC51" s="65">
        <v>437.25</v>
      </c>
      <c r="AD51" s="65">
        <v>437.25</v>
      </c>
      <c r="AE51" s="65"/>
      <c r="AF51" s="65"/>
      <c r="AG51" s="65">
        <v>0</v>
      </c>
      <c r="AH51" s="14">
        <f t="shared" si="0"/>
        <v>419.03249999999997</v>
      </c>
      <c r="AI51" s="14">
        <f t="shared" si="1"/>
        <v>2740.6461699999977</v>
      </c>
      <c r="AJ51" s="87">
        <f t="shared" si="2"/>
        <v>3159.6786699999975</v>
      </c>
      <c r="AK51" s="116"/>
      <c r="AL51" s="97"/>
      <c r="AM51" s="97"/>
      <c r="AN51" s="119"/>
      <c r="AO51" s="119"/>
      <c r="AP51" s="69"/>
      <c r="AQ51" s="32"/>
      <c r="AR51" s="32"/>
      <c r="AS51" s="32"/>
      <c r="AT51" s="32"/>
      <c r="AU51" s="32"/>
      <c r="AV51" s="28"/>
      <c r="AW51" s="28"/>
    </row>
    <row r="52" spans="1:49" x14ac:dyDescent="0.2">
      <c r="A52" s="16">
        <v>44</v>
      </c>
      <c r="B52" s="16"/>
      <c r="C52" s="13">
        <v>48</v>
      </c>
      <c r="D52" s="65">
        <v>245</v>
      </c>
      <c r="E52" s="65">
        <v>202.5</v>
      </c>
      <c r="F52" s="65">
        <v>447.5</v>
      </c>
      <c r="G52" s="65">
        <v>123.75</v>
      </c>
      <c r="H52" s="65">
        <v>103.5</v>
      </c>
      <c r="I52" s="65">
        <v>227.25</v>
      </c>
      <c r="J52" s="65">
        <v>0</v>
      </c>
      <c r="K52" s="65">
        <v>1190.6236499999991</v>
      </c>
      <c r="L52" s="65">
        <v>1190.6236499999991</v>
      </c>
      <c r="M52" s="65"/>
      <c r="N52" s="65"/>
      <c r="O52" s="65">
        <v>0</v>
      </c>
      <c r="P52" s="65">
        <v>0</v>
      </c>
      <c r="Q52" s="65">
        <v>5.08</v>
      </c>
      <c r="R52" s="65">
        <v>5.08</v>
      </c>
      <c r="S52" s="65">
        <v>26.4</v>
      </c>
      <c r="T52" s="65">
        <v>10.56</v>
      </c>
      <c r="U52" s="65">
        <v>36.96</v>
      </c>
      <c r="V52" s="65">
        <v>0</v>
      </c>
      <c r="W52" s="65">
        <v>1532.1754999999987</v>
      </c>
      <c r="X52" s="65">
        <v>1532.1754999999987</v>
      </c>
      <c r="Y52" s="65">
        <v>0</v>
      </c>
      <c r="Z52" s="65">
        <v>0</v>
      </c>
      <c r="AA52" s="65">
        <v>0</v>
      </c>
      <c r="AB52" s="65">
        <v>0</v>
      </c>
      <c r="AC52" s="65">
        <v>436</v>
      </c>
      <c r="AD52" s="65">
        <v>436</v>
      </c>
      <c r="AE52" s="65"/>
      <c r="AF52" s="65"/>
      <c r="AG52" s="65">
        <v>0</v>
      </c>
      <c r="AH52" s="14">
        <f t="shared" si="0"/>
        <v>395.15</v>
      </c>
      <c r="AI52" s="14">
        <f t="shared" si="1"/>
        <v>3480.4391499999974</v>
      </c>
      <c r="AJ52" s="87">
        <f t="shared" si="2"/>
        <v>3875.5891499999975</v>
      </c>
      <c r="AK52" s="116"/>
      <c r="AL52" s="97"/>
      <c r="AM52" s="97"/>
      <c r="AN52" s="119"/>
      <c r="AO52" s="119"/>
      <c r="AP52" s="69"/>
      <c r="AQ52" s="32"/>
      <c r="AR52" s="32"/>
      <c r="AS52" s="32"/>
      <c r="AT52" s="32"/>
      <c r="AU52" s="32"/>
      <c r="AV52" s="28"/>
      <c r="AW52" s="28"/>
    </row>
    <row r="53" spans="1:49" x14ac:dyDescent="0.2">
      <c r="A53" s="16">
        <v>45</v>
      </c>
      <c r="B53" s="16"/>
      <c r="C53" s="13">
        <v>49</v>
      </c>
      <c r="D53" s="65">
        <v>362.5</v>
      </c>
      <c r="E53" s="65">
        <v>301.25</v>
      </c>
      <c r="F53" s="65">
        <v>663.75</v>
      </c>
      <c r="G53" s="65">
        <v>74.25</v>
      </c>
      <c r="H53" s="65">
        <v>274.5</v>
      </c>
      <c r="I53" s="65">
        <v>348.75</v>
      </c>
      <c r="J53" s="65">
        <v>0</v>
      </c>
      <c r="K53" s="65">
        <v>625.8497000000001</v>
      </c>
      <c r="L53" s="65">
        <v>625.8497000000001</v>
      </c>
      <c r="M53" s="65"/>
      <c r="N53" s="65"/>
      <c r="O53" s="65">
        <v>0</v>
      </c>
      <c r="P53" s="65"/>
      <c r="Q53" s="65"/>
      <c r="R53" s="65">
        <v>0</v>
      </c>
      <c r="S53" s="65">
        <v>31.68</v>
      </c>
      <c r="T53" s="65">
        <v>5.28</v>
      </c>
      <c r="U53" s="65">
        <v>36.96</v>
      </c>
      <c r="V53" s="65">
        <v>0</v>
      </c>
      <c r="W53" s="65">
        <v>769.28599999999983</v>
      </c>
      <c r="X53" s="65">
        <v>769.28599999999983</v>
      </c>
      <c r="Y53" s="65">
        <v>0</v>
      </c>
      <c r="Z53" s="65">
        <v>0</v>
      </c>
      <c r="AA53" s="65">
        <v>0</v>
      </c>
      <c r="AB53" s="65">
        <v>0</v>
      </c>
      <c r="AC53" s="65">
        <v>490</v>
      </c>
      <c r="AD53" s="65">
        <v>490</v>
      </c>
      <c r="AE53" s="65"/>
      <c r="AF53" s="65"/>
      <c r="AG53" s="65">
        <v>0</v>
      </c>
      <c r="AH53" s="14">
        <f t="shared" si="0"/>
        <v>468.43</v>
      </c>
      <c r="AI53" s="14">
        <f t="shared" si="1"/>
        <v>2466.1657</v>
      </c>
      <c r="AJ53" s="87">
        <f t="shared" si="2"/>
        <v>2934.5956999999999</v>
      </c>
      <c r="AK53" s="116"/>
      <c r="AL53" s="97"/>
      <c r="AM53" s="97"/>
      <c r="AN53" s="119"/>
      <c r="AO53" s="119"/>
      <c r="AP53" s="69"/>
      <c r="AQ53" s="32"/>
      <c r="AR53" s="32"/>
      <c r="AS53" s="32"/>
      <c r="AT53" s="32"/>
      <c r="AU53" s="32"/>
      <c r="AV53" s="28"/>
      <c r="AW53" s="28"/>
    </row>
    <row r="54" spans="1:49" x14ac:dyDescent="0.2">
      <c r="A54" s="16">
        <v>46</v>
      </c>
      <c r="B54" s="16"/>
      <c r="C54" s="13">
        <v>50</v>
      </c>
      <c r="D54" s="65">
        <v>362.5</v>
      </c>
      <c r="E54" s="65">
        <v>327.5</v>
      </c>
      <c r="F54" s="65">
        <v>690</v>
      </c>
      <c r="G54" s="65">
        <v>87.75</v>
      </c>
      <c r="H54" s="65">
        <v>404.25</v>
      </c>
      <c r="I54" s="65">
        <v>492</v>
      </c>
      <c r="J54" s="65">
        <v>0</v>
      </c>
      <c r="K54" s="65">
        <v>849.8387000000007</v>
      </c>
      <c r="L54" s="65">
        <v>849.8387000000007</v>
      </c>
      <c r="M54" s="65"/>
      <c r="N54" s="65"/>
      <c r="O54" s="65">
        <v>0</v>
      </c>
      <c r="P54" s="65"/>
      <c r="Q54" s="65"/>
      <c r="R54" s="65">
        <v>0</v>
      </c>
      <c r="S54" s="65">
        <v>23.76</v>
      </c>
      <c r="T54" s="65">
        <v>7.92</v>
      </c>
      <c r="U54" s="65">
        <v>31.68</v>
      </c>
      <c r="V54" s="65">
        <v>0</v>
      </c>
      <c r="W54" s="65">
        <v>236.74775000000005</v>
      </c>
      <c r="X54" s="65">
        <v>236.74775000000005</v>
      </c>
      <c r="Y54" s="65">
        <v>0</v>
      </c>
      <c r="Z54" s="65">
        <v>0</v>
      </c>
      <c r="AA54" s="65">
        <v>0</v>
      </c>
      <c r="AB54" s="65">
        <v>0</v>
      </c>
      <c r="AC54" s="65">
        <v>411</v>
      </c>
      <c r="AD54" s="65">
        <v>411</v>
      </c>
      <c r="AE54" s="65"/>
      <c r="AF54" s="65"/>
      <c r="AG54" s="65">
        <v>0</v>
      </c>
      <c r="AH54" s="14">
        <f t="shared" si="0"/>
        <v>474.01</v>
      </c>
      <c r="AI54" s="14">
        <f t="shared" si="1"/>
        <v>2237.2564500000008</v>
      </c>
      <c r="AJ54" s="87">
        <f t="shared" si="2"/>
        <v>2711.266450000001</v>
      </c>
      <c r="AK54" s="116"/>
      <c r="AL54" s="97"/>
      <c r="AM54" s="97"/>
      <c r="AN54" s="119"/>
      <c r="AO54" s="119"/>
      <c r="AP54" s="69"/>
      <c r="AQ54" s="32"/>
      <c r="AR54" s="32"/>
      <c r="AS54" s="32"/>
      <c r="AT54" s="32"/>
      <c r="AU54" s="32"/>
      <c r="AV54" s="28"/>
      <c r="AW54" s="28"/>
    </row>
    <row r="55" spans="1:49" x14ac:dyDescent="0.2">
      <c r="A55" s="16">
        <v>47</v>
      </c>
      <c r="B55" s="16"/>
      <c r="C55" s="13">
        <v>51</v>
      </c>
      <c r="D55" s="65">
        <v>238.75</v>
      </c>
      <c r="E55" s="65">
        <v>322.5</v>
      </c>
      <c r="F55" s="65">
        <v>561.25</v>
      </c>
      <c r="G55" s="65">
        <v>53.25</v>
      </c>
      <c r="H55" s="65">
        <v>425.25</v>
      </c>
      <c r="I55" s="65">
        <v>478.5</v>
      </c>
      <c r="J55" s="65">
        <v>0</v>
      </c>
      <c r="K55" s="65">
        <v>649.9701225</v>
      </c>
      <c r="L55" s="65">
        <v>649.9701225</v>
      </c>
      <c r="M55" s="65"/>
      <c r="N55" s="65"/>
      <c r="O55" s="65">
        <v>0</v>
      </c>
      <c r="P55" s="65"/>
      <c r="Q55" s="65"/>
      <c r="R55" s="65">
        <v>0</v>
      </c>
      <c r="S55" s="65">
        <v>42.24</v>
      </c>
      <c r="T55" s="65">
        <v>5.28</v>
      </c>
      <c r="U55" s="65">
        <v>47.52</v>
      </c>
      <c r="V55" s="65">
        <v>0</v>
      </c>
      <c r="W55" s="65">
        <v>617.53625</v>
      </c>
      <c r="X55" s="65">
        <v>617.53625</v>
      </c>
      <c r="Y55" s="65"/>
      <c r="Z55" s="65"/>
      <c r="AA55" s="65">
        <v>0</v>
      </c>
      <c r="AB55" s="65">
        <v>0</v>
      </c>
      <c r="AC55" s="65">
        <v>184.25</v>
      </c>
      <c r="AD55" s="65">
        <v>184.25</v>
      </c>
      <c r="AE55" s="65"/>
      <c r="AF55" s="65"/>
      <c r="AG55" s="65">
        <v>0</v>
      </c>
      <c r="AH55" s="14">
        <f t="shared" si="0"/>
        <v>334.24</v>
      </c>
      <c r="AI55" s="14">
        <f t="shared" si="1"/>
        <v>2204.7863724999997</v>
      </c>
      <c r="AJ55" s="87">
        <f t="shared" si="2"/>
        <v>2539.0263724999995</v>
      </c>
      <c r="AK55" s="116"/>
      <c r="AL55" s="97"/>
      <c r="AM55" s="97"/>
      <c r="AN55" s="119"/>
      <c r="AO55" s="119"/>
      <c r="AP55" s="69"/>
      <c r="AQ55" s="32"/>
      <c r="AR55" s="32"/>
      <c r="AS55" s="32"/>
      <c r="AT55" s="32"/>
      <c r="AU55" s="32"/>
      <c r="AV55" s="28"/>
      <c r="AW55" s="28"/>
    </row>
    <row r="56" spans="1:49" x14ac:dyDescent="0.2">
      <c r="A56" s="16">
        <v>48</v>
      </c>
      <c r="B56" s="16"/>
      <c r="C56" s="13">
        <v>52</v>
      </c>
      <c r="D56" s="65">
        <v>182.5</v>
      </c>
      <c r="E56" s="65">
        <v>291.25</v>
      </c>
      <c r="F56" s="65">
        <v>473.75</v>
      </c>
      <c r="G56" s="65">
        <v>60.75</v>
      </c>
      <c r="H56" s="65">
        <v>495</v>
      </c>
      <c r="I56" s="65">
        <v>555.75</v>
      </c>
      <c r="J56" s="65">
        <v>0</v>
      </c>
      <c r="K56" s="65">
        <v>668.96280000000002</v>
      </c>
      <c r="L56" s="65">
        <v>668.96280000000002</v>
      </c>
      <c r="M56" s="65"/>
      <c r="N56" s="65"/>
      <c r="O56" s="65">
        <v>0</v>
      </c>
      <c r="P56" s="65"/>
      <c r="Q56" s="65"/>
      <c r="R56" s="65">
        <v>0</v>
      </c>
      <c r="S56" s="65">
        <v>44.88</v>
      </c>
      <c r="T56" s="65">
        <v>2.64</v>
      </c>
      <c r="U56" s="65">
        <v>47.52</v>
      </c>
      <c r="V56" s="65">
        <v>0</v>
      </c>
      <c r="W56" s="65">
        <v>327.74274999999994</v>
      </c>
      <c r="X56" s="65">
        <v>327.74274999999994</v>
      </c>
      <c r="Y56" s="65"/>
      <c r="Z56" s="65"/>
      <c r="AA56" s="65">
        <v>0</v>
      </c>
      <c r="AB56" s="65">
        <v>0</v>
      </c>
      <c r="AC56" s="65">
        <v>731.25</v>
      </c>
      <c r="AD56" s="65">
        <v>731.25</v>
      </c>
      <c r="AE56" s="65"/>
      <c r="AF56" s="65"/>
      <c r="AG56" s="65">
        <v>0</v>
      </c>
      <c r="AH56" s="14">
        <f t="shared" si="0"/>
        <v>288.13</v>
      </c>
      <c r="AI56" s="14">
        <f t="shared" si="1"/>
        <v>2516.84555</v>
      </c>
      <c r="AJ56" s="87">
        <f t="shared" si="2"/>
        <v>2804.9755500000001</v>
      </c>
      <c r="AK56" s="116"/>
      <c r="AL56" s="97"/>
      <c r="AM56" s="97"/>
      <c r="AN56" s="119"/>
      <c r="AO56" s="119"/>
      <c r="AP56" s="69"/>
      <c r="AQ56" s="32"/>
      <c r="AR56" s="32"/>
      <c r="AS56" s="32"/>
      <c r="AT56" s="32"/>
      <c r="AU56" s="32"/>
      <c r="AV56" s="28"/>
      <c r="AW56" s="28"/>
    </row>
    <row r="57" spans="1:49" x14ac:dyDescent="0.2">
      <c r="A57" s="16"/>
      <c r="B57" s="16"/>
      <c r="C57" s="13">
        <v>53</v>
      </c>
      <c r="D57" s="65">
        <v>205</v>
      </c>
      <c r="E57" s="65">
        <v>322.5</v>
      </c>
      <c r="F57" s="65">
        <v>527.5</v>
      </c>
      <c r="G57" s="65">
        <v>36</v>
      </c>
      <c r="H57" s="65">
        <v>348</v>
      </c>
      <c r="I57" s="65">
        <v>384</v>
      </c>
      <c r="J57" s="65">
        <v>0</v>
      </c>
      <c r="K57" s="65">
        <v>562.54711999999995</v>
      </c>
      <c r="L57" s="65">
        <v>562.54711999999995</v>
      </c>
      <c r="M57" s="65"/>
      <c r="N57" s="65"/>
      <c r="O57" s="65">
        <v>0</v>
      </c>
      <c r="P57" s="65"/>
      <c r="Q57" s="65"/>
      <c r="R57" s="65">
        <v>0</v>
      </c>
      <c r="S57" s="65">
        <v>73.92</v>
      </c>
      <c r="T57" s="65">
        <v>10.56</v>
      </c>
      <c r="U57" s="65">
        <v>84.48</v>
      </c>
      <c r="V57" s="65">
        <v>0</v>
      </c>
      <c r="W57" s="65">
        <v>106.47499999999999</v>
      </c>
      <c r="X57" s="65">
        <v>106.47499999999999</v>
      </c>
      <c r="Y57" s="65"/>
      <c r="Z57" s="65"/>
      <c r="AA57" s="65"/>
      <c r="AB57" s="65">
        <v>0</v>
      </c>
      <c r="AC57" s="65">
        <v>556.5</v>
      </c>
      <c r="AD57" s="65">
        <v>556.5</v>
      </c>
      <c r="AE57" s="65"/>
      <c r="AF57" s="65"/>
      <c r="AG57" s="65"/>
      <c r="AH57" s="14">
        <f t="shared" si="0"/>
        <v>314.92</v>
      </c>
      <c r="AI57" s="14">
        <f t="shared" si="1"/>
        <v>1906.5821199999998</v>
      </c>
      <c r="AJ57" s="87">
        <f t="shared" si="2"/>
        <v>2221.5021199999996</v>
      </c>
      <c r="AK57" s="116"/>
      <c r="AL57" s="97"/>
      <c r="AM57" s="97"/>
      <c r="AN57" s="119"/>
      <c r="AO57" s="119"/>
      <c r="AP57" s="69"/>
      <c r="AQ57" s="32"/>
      <c r="AR57" s="32"/>
      <c r="AS57" s="32"/>
      <c r="AT57" s="32"/>
      <c r="AU57" s="32"/>
      <c r="AV57" s="28"/>
      <c r="AW57" s="28"/>
    </row>
    <row r="58" spans="1:49" x14ac:dyDescent="0.2">
      <c r="B58" s="17" t="s">
        <v>8</v>
      </c>
      <c r="C58" s="17"/>
      <c r="D58" s="14">
        <f t="shared" ref="D58:E58" si="3">SUM(D5:D57)</f>
        <v>6641</v>
      </c>
      <c r="E58" s="14">
        <f t="shared" si="3"/>
        <v>8097.25</v>
      </c>
      <c r="F58" s="14">
        <f>SUM(F5:F57)</f>
        <v>14738.25</v>
      </c>
      <c r="G58" s="14">
        <f t="shared" ref="G58:AG58" si="4">SUM(G5:G57)</f>
        <v>1623</v>
      </c>
      <c r="H58" s="14">
        <f t="shared" si="4"/>
        <v>18231.25</v>
      </c>
      <c r="I58" s="14">
        <f t="shared" si="4"/>
        <v>19854.25</v>
      </c>
      <c r="J58" s="14">
        <f t="shared" si="4"/>
        <v>0</v>
      </c>
      <c r="K58" s="14">
        <f t="shared" si="4"/>
        <v>19900.647542499988</v>
      </c>
      <c r="L58" s="14">
        <f t="shared" si="4"/>
        <v>19900.647542499988</v>
      </c>
      <c r="M58" s="14">
        <f t="shared" si="4"/>
        <v>1925.4048831999999</v>
      </c>
      <c r="N58" s="14">
        <f t="shared" si="4"/>
        <v>7563.9593599999998</v>
      </c>
      <c r="O58" s="14">
        <f t="shared" si="4"/>
        <v>9489.3642431999979</v>
      </c>
      <c r="P58" s="14">
        <f t="shared" si="4"/>
        <v>0</v>
      </c>
      <c r="Q58" s="14">
        <f t="shared" si="4"/>
        <v>35.559999999999995</v>
      </c>
      <c r="R58" s="14">
        <f t="shared" si="4"/>
        <v>35.559999999999995</v>
      </c>
      <c r="S58" s="14">
        <f t="shared" si="4"/>
        <v>6701.3759999999993</v>
      </c>
      <c r="T58" s="14">
        <f t="shared" si="4"/>
        <v>55872.777360677377</v>
      </c>
      <c r="U58" s="14">
        <f t="shared" si="4"/>
        <v>62574.153360677381</v>
      </c>
      <c r="V58" s="14">
        <f t="shared" si="4"/>
        <v>0</v>
      </c>
      <c r="W58" s="14">
        <f t="shared" si="4"/>
        <v>19275.269249999998</v>
      </c>
      <c r="X58" s="14">
        <f t="shared" si="4"/>
        <v>19275.269249999998</v>
      </c>
      <c r="Y58" s="14">
        <f t="shared" si="4"/>
        <v>6031.3416022470419</v>
      </c>
      <c r="Z58" s="14">
        <f t="shared" si="4"/>
        <v>9725.0749354010768</v>
      </c>
      <c r="AA58" s="14">
        <f t="shared" si="4"/>
        <v>15756.41653764812</v>
      </c>
      <c r="AB58" s="14">
        <f t="shared" si="4"/>
        <v>0</v>
      </c>
      <c r="AC58" s="14">
        <f t="shared" si="4"/>
        <v>16353.893979999999</v>
      </c>
      <c r="AD58" s="14">
        <f t="shared" si="4"/>
        <v>16353.893979999999</v>
      </c>
      <c r="AE58" s="14">
        <f t="shared" si="4"/>
        <v>0</v>
      </c>
      <c r="AF58" s="14">
        <f t="shared" si="4"/>
        <v>916.02720000000011</v>
      </c>
      <c r="AG58" s="14">
        <f t="shared" si="4"/>
        <v>916.02720000000011</v>
      </c>
      <c r="AH58" s="14">
        <f>SUM(AH5:AH57)</f>
        <v>22922.122485447038</v>
      </c>
      <c r="AI58" s="14">
        <f t="shared" ref="AI58:AJ58" si="5">SUM(AI5:AI57)</f>
        <v>155971.70962857845</v>
      </c>
      <c r="AJ58" s="14">
        <f t="shared" si="5"/>
        <v>178893.83211402546</v>
      </c>
      <c r="AK58" s="117"/>
      <c r="AL58" s="97"/>
      <c r="AM58" s="97"/>
      <c r="AN58" s="27"/>
      <c r="AO58" s="27"/>
      <c r="AP58" s="27"/>
      <c r="AQ58" s="32"/>
      <c r="AR58" s="32"/>
      <c r="AS58" s="32"/>
      <c r="AT58" s="32"/>
      <c r="AU58" s="32"/>
      <c r="AV58" s="32"/>
      <c r="AW58" s="32"/>
    </row>
    <row r="59" spans="1:49" x14ac:dyDescent="0.2">
      <c r="B59" s="18"/>
      <c r="C59" s="18"/>
      <c r="D59" s="19"/>
      <c r="E59" s="19"/>
      <c r="F59" s="20"/>
      <c r="G59" s="20"/>
      <c r="H59" s="20"/>
      <c r="I59" s="20"/>
      <c r="J59" s="21"/>
      <c r="K59" s="22"/>
      <c r="L59" s="23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4"/>
      <c r="AI59" s="24"/>
      <c r="AJ59" s="24"/>
      <c r="AK59" s="116"/>
      <c r="AL59" s="97"/>
      <c r="AM59" s="97"/>
      <c r="AN59" s="27"/>
      <c r="AO59" s="32"/>
      <c r="AP59" s="32"/>
      <c r="AQ59" s="32"/>
      <c r="AR59" s="32"/>
      <c r="AS59" s="32"/>
      <c r="AT59" s="32"/>
      <c r="AU59" s="32"/>
      <c r="AV59" s="32"/>
      <c r="AW59" s="32"/>
    </row>
    <row r="60" spans="1:49" x14ac:dyDescent="0.2">
      <c r="A60" s="25"/>
      <c r="B60" s="205" t="s">
        <v>16</v>
      </c>
      <c r="C60" s="205"/>
      <c r="D60" s="206">
        <f>D58*4</f>
        <v>26564</v>
      </c>
      <c r="E60" s="206">
        <f>E58*4</f>
        <v>32389</v>
      </c>
      <c r="F60" s="206">
        <f t="shared" ref="F60:AJ60" si="6">F58*4</f>
        <v>58953</v>
      </c>
      <c r="G60" s="206">
        <f t="shared" si="6"/>
        <v>6492</v>
      </c>
      <c r="H60" s="206">
        <f t="shared" si="6"/>
        <v>72925</v>
      </c>
      <c r="I60" s="206">
        <f t="shared" si="6"/>
        <v>79417</v>
      </c>
      <c r="J60" s="206">
        <f t="shared" si="6"/>
        <v>0</v>
      </c>
      <c r="K60" s="206">
        <f t="shared" si="6"/>
        <v>79602.590169999952</v>
      </c>
      <c r="L60" s="207">
        <f t="shared" si="6"/>
        <v>79602.590169999952</v>
      </c>
      <c r="M60" s="207">
        <f t="shared" si="6"/>
        <v>7701.6195327999994</v>
      </c>
      <c r="N60" s="207">
        <f t="shared" si="6"/>
        <v>30255.837439999999</v>
      </c>
      <c r="O60" s="207">
        <f t="shared" si="6"/>
        <v>37957.456972799991</v>
      </c>
      <c r="P60" s="207">
        <f t="shared" si="6"/>
        <v>0</v>
      </c>
      <c r="Q60" s="207">
        <f t="shared" si="6"/>
        <v>142.23999999999998</v>
      </c>
      <c r="R60" s="207">
        <f t="shared" si="6"/>
        <v>142.23999999999998</v>
      </c>
      <c r="S60" s="207">
        <f t="shared" si="6"/>
        <v>26805.503999999997</v>
      </c>
      <c r="T60" s="207">
        <f t="shared" si="6"/>
        <v>223491.10944270951</v>
      </c>
      <c r="U60" s="207">
        <f t="shared" si="6"/>
        <v>250296.61344270952</v>
      </c>
      <c r="V60" s="207">
        <f t="shared" si="6"/>
        <v>0</v>
      </c>
      <c r="W60" s="207">
        <f t="shared" si="6"/>
        <v>77101.07699999999</v>
      </c>
      <c r="X60" s="207">
        <f t="shared" si="6"/>
        <v>77101.07699999999</v>
      </c>
      <c r="Y60" s="207">
        <f t="shared" si="6"/>
        <v>24125.366408988168</v>
      </c>
      <c r="Z60" s="207">
        <f t="shared" si="6"/>
        <v>38900.299741604307</v>
      </c>
      <c r="AA60" s="207">
        <f t="shared" si="6"/>
        <v>63025.666150592479</v>
      </c>
      <c r="AB60" s="207">
        <f t="shared" si="6"/>
        <v>0</v>
      </c>
      <c r="AC60" s="207">
        <f t="shared" si="6"/>
        <v>65415.575919999996</v>
      </c>
      <c r="AD60" s="207">
        <f t="shared" si="6"/>
        <v>65415.575919999996</v>
      </c>
      <c r="AE60" s="207">
        <f t="shared" si="6"/>
        <v>0</v>
      </c>
      <c r="AF60" s="207">
        <f t="shared" si="6"/>
        <v>3664.1088000000004</v>
      </c>
      <c r="AG60" s="207">
        <f t="shared" si="6"/>
        <v>3664.1088000000004</v>
      </c>
      <c r="AH60" s="208">
        <f t="shared" si="6"/>
        <v>91688.489941788153</v>
      </c>
      <c r="AI60" s="208">
        <f t="shared" si="6"/>
        <v>623886.8385143138</v>
      </c>
      <c r="AJ60" s="208">
        <f t="shared" si="6"/>
        <v>715575.32845610182</v>
      </c>
      <c r="AK60" s="117"/>
      <c r="AL60" s="27"/>
      <c r="AM60" s="27"/>
      <c r="AN60" s="75"/>
      <c r="AO60" s="32"/>
      <c r="AP60" s="32"/>
      <c r="AQ60" s="32"/>
      <c r="AR60" s="32"/>
      <c r="AS60" s="32"/>
      <c r="AT60" s="32"/>
      <c r="AU60" s="32"/>
      <c r="AV60" s="32"/>
      <c r="AW60" s="32"/>
    </row>
    <row r="61" spans="1:49" x14ac:dyDescent="0.2">
      <c r="B61" s="26"/>
      <c r="C61" s="26"/>
      <c r="D61" s="26"/>
      <c r="E61" s="26"/>
      <c r="F61" s="26"/>
      <c r="G61" s="26"/>
      <c r="H61" s="26"/>
      <c r="I61" s="29"/>
      <c r="J61" s="30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29"/>
      <c r="AJ61" s="29"/>
      <c r="AK61" s="29"/>
      <c r="AL61" s="29"/>
      <c r="AM61" s="29"/>
      <c r="AO61" s="32"/>
      <c r="AP61" s="32"/>
      <c r="AQ61" s="32"/>
      <c r="AR61" s="32"/>
      <c r="AS61" s="32"/>
      <c r="AT61" s="32"/>
      <c r="AU61" s="32"/>
      <c r="AV61" s="32"/>
      <c r="AW61" s="32"/>
    </row>
    <row r="62" spans="1:49" x14ac:dyDescent="0.2">
      <c r="B62" s="26"/>
      <c r="C62" s="26"/>
      <c r="D62" s="26"/>
      <c r="E62" s="26"/>
      <c r="F62" s="118"/>
      <c r="G62" s="118"/>
      <c r="H62" s="118"/>
      <c r="I62" s="118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 t="s">
        <v>15</v>
      </c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O62" s="32"/>
      <c r="AP62" s="32"/>
      <c r="AQ62" s="32"/>
      <c r="AR62" s="32"/>
      <c r="AS62" s="32"/>
      <c r="AT62" s="32"/>
      <c r="AU62" s="32"/>
      <c r="AV62" s="32"/>
      <c r="AW62" s="32"/>
    </row>
    <row r="63" spans="1:49" x14ac:dyDescent="0.2">
      <c r="B63" s="26"/>
      <c r="C63" s="26"/>
      <c r="D63" s="26"/>
      <c r="E63" s="26"/>
      <c r="F63" s="26"/>
      <c r="G63" s="26"/>
      <c r="H63" s="26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8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O63" s="32"/>
      <c r="AP63" s="32"/>
      <c r="AQ63" s="32"/>
      <c r="AR63" s="32"/>
      <c r="AS63" s="32"/>
      <c r="AT63" s="32"/>
      <c r="AU63" s="32"/>
      <c r="AV63" s="32"/>
      <c r="AW63" s="32"/>
    </row>
    <row r="64" spans="1:49" x14ac:dyDescent="0.2">
      <c r="B64" s="26"/>
      <c r="C64" s="26"/>
      <c r="D64" s="26"/>
      <c r="E64" s="26"/>
      <c r="F64" s="26"/>
      <c r="G64" s="26"/>
      <c r="H64" s="26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O64" s="32"/>
      <c r="AP64" s="32"/>
      <c r="AQ64" s="32"/>
      <c r="AR64" s="32"/>
      <c r="AS64" s="32"/>
      <c r="AT64" s="32"/>
      <c r="AU64" s="32"/>
      <c r="AV64" s="32"/>
      <c r="AW64" s="32"/>
    </row>
    <row r="65" spans="2:49" x14ac:dyDescent="0.2"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O65" s="32"/>
      <c r="AP65" s="32"/>
      <c r="AQ65" s="32"/>
      <c r="AR65" s="32"/>
      <c r="AS65" s="32"/>
      <c r="AT65" s="32"/>
      <c r="AU65" s="32"/>
      <c r="AV65" s="32"/>
      <c r="AW65" s="32"/>
    </row>
    <row r="66" spans="2:49" x14ac:dyDescent="0.2">
      <c r="B66" s="18"/>
      <c r="C66" s="18"/>
      <c r="D66" s="18"/>
      <c r="E66" s="18"/>
      <c r="F66" s="119"/>
      <c r="G66" s="18"/>
      <c r="H66" s="18"/>
      <c r="I66" s="119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Q66" s="32"/>
      <c r="AR66" s="32"/>
    </row>
    <row r="67" spans="2:49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Q67" s="32"/>
      <c r="AR67" s="32"/>
    </row>
    <row r="68" spans="2:49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Q68" s="32"/>
      <c r="AR68" s="32"/>
    </row>
    <row r="69" spans="2:49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Q69" s="32"/>
      <c r="AR69" s="32"/>
    </row>
    <row r="70" spans="2:49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Q70" s="32"/>
      <c r="AR70" s="32"/>
    </row>
    <row r="71" spans="2:49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Q71" s="32"/>
      <c r="AR71" s="32"/>
    </row>
    <row r="72" spans="2:49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Q72" s="32"/>
      <c r="AR72" s="32"/>
    </row>
    <row r="73" spans="2:49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Q73" s="32"/>
      <c r="AR73" s="32"/>
    </row>
    <row r="74" spans="2:49" x14ac:dyDescent="0.2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O74" s="69"/>
      <c r="AP74" s="69"/>
      <c r="AQ74" s="32"/>
      <c r="AR74" s="32"/>
    </row>
    <row r="75" spans="2:49" x14ac:dyDescent="0.2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2:49" x14ac:dyDescent="0.2">
      <c r="C76" s="18"/>
      <c r="D76" s="18"/>
      <c r="E76" s="18"/>
      <c r="I76" s="18"/>
      <c r="J76" s="18"/>
      <c r="N76" s="18"/>
      <c r="AO76" s="69"/>
    </row>
    <row r="77" spans="2:49" x14ac:dyDescent="0.2">
      <c r="C77" s="18"/>
      <c r="D77" s="18"/>
      <c r="E77" s="18"/>
      <c r="I77" s="18"/>
      <c r="J77" s="18"/>
      <c r="N77" s="18"/>
    </row>
    <row r="78" spans="2:49" x14ac:dyDescent="0.2">
      <c r="C78" s="18"/>
      <c r="D78" s="18"/>
      <c r="E78" s="18"/>
      <c r="I78" s="18"/>
      <c r="J78" s="18"/>
      <c r="N78" s="18"/>
    </row>
    <row r="79" spans="2:49" x14ac:dyDescent="0.2">
      <c r="C79" s="18"/>
      <c r="D79" s="18"/>
      <c r="E79" s="18"/>
      <c r="I79" s="18"/>
      <c r="J79" s="18"/>
      <c r="N79" s="18"/>
    </row>
    <row r="80" spans="2:49" x14ac:dyDescent="0.2">
      <c r="I80" s="18"/>
      <c r="J80" s="18"/>
      <c r="N80" s="18"/>
    </row>
    <row r="81" spans="9:14" x14ac:dyDescent="0.2">
      <c r="I81" s="18"/>
      <c r="J81" s="18"/>
      <c r="N81" s="18"/>
    </row>
    <row r="82" spans="9:14" x14ac:dyDescent="0.2">
      <c r="I82" s="18"/>
      <c r="J82" s="18"/>
      <c r="N82" s="18"/>
    </row>
    <row r="83" spans="9:14" x14ac:dyDescent="0.2">
      <c r="I83" s="18"/>
      <c r="J83" s="18"/>
      <c r="N83" s="18"/>
    </row>
    <row r="84" spans="9:14" x14ac:dyDescent="0.2">
      <c r="I84" s="18"/>
      <c r="J84" s="18"/>
      <c r="N84" s="18"/>
    </row>
    <row r="85" spans="9:14" x14ac:dyDescent="0.2">
      <c r="I85" s="18"/>
      <c r="J85" s="18"/>
      <c r="N85" s="18"/>
    </row>
    <row r="86" spans="9:14" x14ac:dyDescent="0.2">
      <c r="I86" s="18"/>
      <c r="J86" s="18"/>
      <c r="N86" s="18"/>
    </row>
    <row r="87" spans="9:14" x14ac:dyDescent="0.2">
      <c r="I87" s="18"/>
      <c r="J87" s="18"/>
      <c r="N87" s="18"/>
    </row>
    <row r="88" spans="9:14" x14ac:dyDescent="0.2">
      <c r="I88" s="18"/>
      <c r="J88" s="18"/>
      <c r="N88" s="18"/>
    </row>
    <row r="89" spans="9:14" x14ac:dyDescent="0.2">
      <c r="N89" s="18"/>
    </row>
    <row r="90" spans="9:14" x14ac:dyDescent="0.2">
      <c r="N90" s="18"/>
    </row>
    <row r="91" spans="9:14" x14ac:dyDescent="0.2">
      <c r="N91" s="18"/>
    </row>
    <row r="92" spans="9:14" x14ac:dyDescent="0.2">
      <c r="N92" s="18"/>
    </row>
    <row r="93" spans="9:14" x14ac:dyDescent="0.2">
      <c r="N93" s="18"/>
    </row>
    <row r="94" spans="9:14" x14ac:dyDescent="0.2">
      <c r="N94" s="18"/>
    </row>
    <row r="95" spans="9:14" x14ac:dyDescent="0.2">
      <c r="N95" s="18"/>
    </row>
    <row r="96" spans="9:14" x14ac:dyDescent="0.2">
      <c r="N96" s="18"/>
    </row>
    <row r="97" spans="14:14" x14ac:dyDescent="0.2">
      <c r="N97" s="18"/>
    </row>
  </sheetData>
  <mergeCells count="13">
    <mergeCell ref="AK2:AM2"/>
    <mergeCell ref="A3:C3"/>
    <mergeCell ref="B65:K65"/>
    <mergeCell ref="B1:AJ1"/>
    <mergeCell ref="D2:F2"/>
    <mergeCell ref="G2:I2"/>
    <mergeCell ref="J2:L2"/>
    <mergeCell ref="M2:O2"/>
    <mergeCell ref="P2:R2"/>
    <mergeCell ref="S2:U2"/>
    <mergeCell ref="V2:X2"/>
    <mergeCell ref="Y2:AA2"/>
    <mergeCell ref="AH2:AJ2"/>
  </mergeCells>
  <phoneticPr fontId="0" type="noConversion"/>
  <pageMargins left="0.75" right="0.75" top="1" bottom="1" header="0.5" footer="0.5"/>
  <pageSetup paperSize="8" scale="69" orientation="landscape" r:id="rId1"/>
  <headerFooter alignWithMargins="0"/>
  <colBreaks count="1" manualBreakCount="1">
    <brk id="3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10" zoomScale="110" zoomScaleNormal="110" workbookViewId="0"/>
  </sheetViews>
  <sheetFormatPr defaultRowHeight="12.75" x14ac:dyDescent="0.2"/>
  <cols>
    <col min="24" max="24" width="4.85546875" customWidth="1"/>
  </cols>
  <sheetData/>
  <phoneticPr fontId="0" type="noConversion"/>
  <pageMargins left="0.75" right="0.75" top="1" bottom="1" header="0.5" footer="0.5"/>
  <pageSetup paperSize="8" scale="4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S65"/>
  <sheetViews>
    <sheetView zoomScaleNormal="100" workbookViewId="0">
      <pane xSplit="1" ySplit="5" topLeftCell="AC9" activePane="bottomRight" state="frozen"/>
      <selection pane="topRight" activeCell="B1" sqref="B1"/>
      <selection pane="bottomLeft" activeCell="A6" sqref="A6"/>
      <selection pane="bottomRight" activeCell="AQ2" sqref="AQ2"/>
    </sheetView>
  </sheetViews>
  <sheetFormatPr defaultRowHeight="12.75" x14ac:dyDescent="0.2"/>
  <cols>
    <col min="1" max="1" width="7.85546875" customWidth="1"/>
    <col min="2" max="63" width="5.28515625" customWidth="1"/>
    <col min="64" max="64" width="6.140625" bestFit="1" customWidth="1"/>
  </cols>
  <sheetData>
    <row r="1" spans="1:71" ht="16.5" x14ac:dyDescent="0.25">
      <c r="A1" s="37" t="s">
        <v>71</v>
      </c>
      <c r="N1" s="131"/>
    </row>
    <row r="2" spans="1:71" ht="13.5" thickBot="1" x14ac:dyDescent="0.25"/>
    <row r="3" spans="1:71" ht="13.5" thickBot="1" x14ac:dyDescent="0.25">
      <c r="A3" s="1"/>
      <c r="B3" s="224" t="s">
        <v>21</v>
      </c>
      <c r="C3" s="225"/>
      <c r="D3" s="226"/>
      <c r="E3" s="35"/>
      <c r="F3" s="35" t="s">
        <v>22</v>
      </c>
      <c r="G3" s="35"/>
      <c r="H3" s="224" t="s">
        <v>23</v>
      </c>
      <c r="I3" s="225"/>
      <c r="J3" s="226"/>
      <c r="K3" s="35"/>
      <c r="L3" s="35" t="s">
        <v>24</v>
      </c>
      <c r="M3" s="35"/>
      <c r="N3" s="224" t="s">
        <v>25</v>
      </c>
      <c r="O3" s="225"/>
      <c r="P3" s="226"/>
      <c r="Q3" s="96"/>
      <c r="R3" s="35" t="s">
        <v>26</v>
      </c>
      <c r="S3" s="35"/>
      <c r="T3" s="224" t="s">
        <v>27</v>
      </c>
      <c r="U3" s="225"/>
      <c r="V3" s="226"/>
      <c r="W3" s="35"/>
      <c r="X3" s="35" t="s">
        <v>28</v>
      </c>
      <c r="Y3" s="35"/>
      <c r="Z3" s="224" t="s">
        <v>29</v>
      </c>
      <c r="AA3" s="225"/>
      <c r="AB3" s="225"/>
      <c r="AC3" s="35"/>
      <c r="AD3" s="35" t="s">
        <v>30</v>
      </c>
      <c r="AE3" s="35"/>
      <c r="AF3" s="225" t="s">
        <v>31</v>
      </c>
      <c r="AG3" s="225"/>
      <c r="AH3" s="226"/>
      <c r="AI3" s="35"/>
      <c r="AJ3" s="35" t="s">
        <v>32</v>
      </c>
      <c r="AK3" s="35"/>
      <c r="AL3" s="224" t="s">
        <v>33</v>
      </c>
      <c r="AM3" s="225"/>
      <c r="AN3" s="226"/>
      <c r="AO3" s="63"/>
      <c r="AP3" s="35" t="s">
        <v>34</v>
      </c>
      <c r="AQ3" s="36"/>
      <c r="AR3" s="224" t="s">
        <v>35</v>
      </c>
      <c r="AS3" s="225"/>
      <c r="AT3" s="226"/>
      <c r="AU3" s="35"/>
      <c r="AV3" s="35" t="s">
        <v>36</v>
      </c>
      <c r="AW3" s="35"/>
      <c r="AX3" s="102"/>
      <c r="AY3" s="95" t="s">
        <v>48</v>
      </c>
      <c r="AZ3" s="103"/>
      <c r="BA3" s="35"/>
      <c r="BB3" s="35" t="s">
        <v>49</v>
      </c>
      <c r="BC3" s="35"/>
      <c r="BD3" s="224" t="s">
        <v>42</v>
      </c>
      <c r="BE3" s="225"/>
      <c r="BF3" s="226"/>
      <c r="BG3" s="214" t="s">
        <v>43</v>
      </c>
      <c r="BH3" s="215"/>
      <c r="BI3" s="216"/>
      <c r="BJ3" s="227" t="s">
        <v>40</v>
      </c>
      <c r="BK3" s="228"/>
      <c r="BL3" s="229"/>
    </row>
    <row r="4" spans="1:71" x14ac:dyDescent="0.2">
      <c r="A4" s="2" t="s">
        <v>19</v>
      </c>
      <c r="B4" s="51" t="s">
        <v>10</v>
      </c>
      <c r="C4" s="52" t="s">
        <v>11</v>
      </c>
      <c r="D4" s="53" t="s">
        <v>8</v>
      </c>
      <c r="E4" s="40" t="s">
        <v>10</v>
      </c>
      <c r="F4" s="41" t="s">
        <v>11</v>
      </c>
      <c r="G4" s="42" t="s">
        <v>8</v>
      </c>
      <c r="H4" s="51" t="s">
        <v>10</v>
      </c>
      <c r="I4" s="52" t="s">
        <v>11</v>
      </c>
      <c r="J4" s="53" t="s">
        <v>8</v>
      </c>
      <c r="K4" s="40" t="s">
        <v>10</v>
      </c>
      <c r="L4" s="41" t="s">
        <v>11</v>
      </c>
      <c r="M4" s="42" t="s">
        <v>8</v>
      </c>
      <c r="N4" s="51" t="s">
        <v>10</v>
      </c>
      <c r="O4" s="52" t="s">
        <v>11</v>
      </c>
      <c r="P4" s="53" t="s">
        <v>8</v>
      </c>
      <c r="Q4" s="40" t="s">
        <v>10</v>
      </c>
      <c r="R4" s="41" t="s">
        <v>11</v>
      </c>
      <c r="S4" s="42" t="s">
        <v>8</v>
      </c>
      <c r="T4" s="51" t="s">
        <v>10</v>
      </c>
      <c r="U4" s="52" t="s">
        <v>11</v>
      </c>
      <c r="V4" s="53" t="s">
        <v>8</v>
      </c>
      <c r="W4" s="40" t="s">
        <v>10</v>
      </c>
      <c r="X4" s="41" t="s">
        <v>11</v>
      </c>
      <c r="Y4" s="42" t="s">
        <v>8</v>
      </c>
      <c r="Z4" s="51" t="s">
        <v>10</v>
      </c>
      <c r="AA4" s="52" t="s">
        <v>11</v>
      </c>
      <c r="AB4" s="53" t="s">
        <v>8</v>
      </c>
      <c r="AC4" s="40" t="s">
        <v>10</v>
      </c>
      <c r="AD4" s="41" t="s">
        <v>11</v>
      </c>
      <c r="AE4" s="42" t="s">
        <v>8</v>
      </c>
      <c r="AF4" s="51" t="s">
        <v>10</v>
      </c>
      <c r="AG4" s="52" t="s">
        <v>11</v>
      </c>
      <c r="AH4" s="53" t="s">
        <v>8</v>
      </c>
      <c r="AI4" s="40" t="s">
        <v>10</v>
      </c>
      <c r="AJ4" s="41" t="s">
        <v>11</v>
      </c>
      <c r="AK4" s="85" t="s">
        <v>8</v>
      </c>
      <c r="AL4" s="51" t="s">
        <v>10</v>
      </c>
      <c r="AM4" s="52" t="s">
        <v>11</v>
      </c>
      <c r="AN4" s="53" t="s">
        <v>8</v>
      </c>
      <c r="AO4" s="40" t="s">
        <v>10</v>
      </c>
      <c r="AP4" s="41" t="s">
        <v>11</v>
      </c>
      <c r="AQ4" s="42" t="s">
        <v>8</v>
      </c>
      <c r="AR4" s="51" t="s">
        <v>10</v>
      </c>
      <c r="AS4" s="52" t="s">
        <v>11</v>
      </c>
      <c r="AT4" s="53" t="s">
        <v>8</v>
      </c>
      <c r="AU4" s="40" t="s">
        <v>10</v>
      </c>
      <c r="AV4" s="41" t="s">
        <v>11</v>
      </c>
      <c r="AW4" s="85" t="s">
        <v>8</v>
      </c>
      <c r="AX4" s="51" t="s">
        <v>10</v>
      </c>
      <c r="AY4" s="52" t="s">
        <v>11</v>
      </c>
      <c r="AZ4" s="108" t="s">
        <v>8</v>
      </c>
      <c r="BA4" s="40" t="s">
        <v>10</v>
      </c>
      <c r="BB4" s="41" t="s">
        <v>11</v>
      </c>
      <c r="BC4" s="85" t="s">
        <v>8</v>
      </c>
      <c r="BD4" s="51" t="s">
        <v>10</v>
      </c>
      <c r="BE4" s="52" t="s">
        <v>11</v>
      </c>
      <c r="BF4" s="108" t="s">
        <v>8</v>
      </c>
      <c r="BG4" s="40" t="s">
        <v>10</v>
      </c>
      <c r="BH4" s="41" t="s">
        <v>11</v>
      </c>
      <c r="BI4" s="85" t="s">
        <v>8</v>
      </c>
      <c r="BJ4" s="51" t="s">
        <v>10</v>
      </c>
      <c r="BK4" s="52" t="s">
        <v>11</v>
      </c>
      <c r="BL4" s="53" t="s">
        <v>8</v>
      </c>
    </row>
    <row r="5" spans="1:71" ht="13.5" thickBot="1" x14ac:dyDescent="0.25">
      <c r="A5" s="38" t="s">
        <v>20</v>
      </c>
      <c r="B5" s="54"/>
      <c r="C5" s="55"/>
      <c r="D5" s="56"/>
      <c r="E5" s="49"/>
      <c r="F5" s="49"/>
      <c r="G5" s="49"/>
      <c r="H5" s="59"/>
      <c r="I5" s="60"/>
      <c r="J5" s="61"/>
      <c r="K5" s="50"/>
      <c r="L5" s="50"/>
      <c r="M5" s="50"/>
      <c r="N5" s="59"/>
      <c r="O5" s="60"/>
      <c r="P5" s="61"/>
      <c r="Q5" s="50"/>
      <c r="R5" s="50"/>
      <c r="S5" s="50"/>
      <c r="T5" s="62"/>
      <c r="U5" s="60"/>
      <c r="V5" s="61"/>
      <c r="W5" s="50"/>
      <c r="X5" s="50"/>
      <c r="Y5" s="50"/>
      <c r="Z5" s="59"/>
      <c r="AA5" s="60"/>
      <c r="AB5" s="61"/>
      <c r="AC5" s="50"/>
      <c r="AD5" s="50"/>
      <c r="AE5" s="50"/>
      <c r="AF5" s="59"/>
      <c r="AG5" s="60"/>
      <c r="AH5" s="61"/>
      <c r="AI5" s="50"/>
      <c r="AJ5" s="50"/>
      <c r="AK5" s="50"/>
      <c r="AL5" s="122"/>
      <c r="AM5" s="123"/>
      <c r="AN5" s="61"/>
      <c r="AO5" s="50"/>
      <c r="AP5" s="50"/>
      <c r="AQ5" s="50"/>
      <c r="AR5" s="59"/>
      <c r="AS5" s="60"/>
      <c r="AT5" s="61"/>
      <c r="AU5" s="50"/>
      <c r="AV5" s="50"/>
      <c r="AW5" s="50"/>
      <c r="AX5" s="89"/>
      <c r="AY5" s="90"/>
      <c r="AZ5" s="91"/>
      <c r="BA5" s="106"/>
      <c r="BB5" s="50"/>
      <c r="BC5" s="107"/>
      <c r="BD5" s="89"/>
      <c r="BE5" s="90"/>
      <c r="BF5" s="91"/>
      <c r="BG5" s="50"/>
      <c r="BH5" s="50"/>
      <c r="BI5" s="50"/>
      <c r="BJ5" s="59"/>
      <c r="BK5" s="60"/>
      <c r="BL5" s="61"/>
    </row>
    <row r="6" spans="1:71" x14ac:dyDescent="0.2">
      <c r="A6" s="13">
        <v>1</v>
      </c>
      <c r="B6" s="67">
        <v>222.5</v>
      </c>
      <c r="C6" s="67">
        <v>335.08046511627907</v>
      </c>
      <c r="D6" s="57">
        <f t="shared" ref="D6:D45" si="0">B6+C6</f>
        <v>557.58046511627913</v>
      </c>
      <c r="E6" s="39">
        <v>290</v>
      </c>
      <c r="F6" s="39">
        <v>367.5</v>
      </c>
      <c r="G6" s="39">
        <f>E6+F6</f>
        <v>657.5</v>
      </c>
      <c r="H6" s="66">
        <v>68</v>
      </c>
      <c r="I6" s="66">
        <v>248.625</v>
      </c>
      <c r="J6" s="57">
        <f t="shared" ref="J6:J57" si="1">H6+I6</f>
        <v>316.625</v>
      </c>
      <c r="K6" s="39">
        <v>26.25</v>
      </c>
      <c r="L6" s="39">
        <v>333.75</v>
      </c>
      <c r="M6" s="39">
        <f>K6+L6</f>
        <v>360</v>
      </c>
      <c r="N6" s="67">
        <v>0</v>
      </c>
      <c r="O6" s="67">
        <v>108.25</v>
      </c>
      <c r="P6" s="57">
        <f t="shared" ref="P6:P11" si="2">N6+O6</f>
        <v>108.25</v>
      </c>
      <c r="Q6" s="39">
        <v>0</v>
      </c>
      <c r="R6" s="39">
        <v>551.25</v>
      </c>
      <c r="S6" s="39">
        <f>Q6+R6</f>
        <v>551.25</v>
      </c>
      <c r="T6" s="66"/>
      <c r="U6" s="66"/>
      <c r="V6" s="57">
        <f t="shared" ref="V6:V57" si="3">T6+U6</f>
        <v>0</v>
      </c>
      <c r="W6" s="39"/>
      <c r="X6" s="39"/>
      <c r="Y6" s="39">
        <f>W6+X6</f>
        <v>0</v>
      </c>
      <c r="Z6" s="66"/>
      <c r="AA6" s="66"/>
      <c r="AB6" s="57">
        <f t="shared" ref="AB6:AB28" si="4">Z6+AA6</f>
        <v>0</v>
      </c>
      <c r="AC6" s="39"/>
      <c r="AD6" s="39"/>
      <c r="AE6" s="39">
        <f>AC6+AD6</f>
        <v>0</v>
      </c>
      <c r="AF6" s="66">
        <v>92.4</v>
      </c>
      <c r="AG6" s="66">
        <v>10.56</v>
      </c>
      <c r="AH6" s="57">
        <f t="shared" ref="AH6:AH57" si="5">AF6+AG6</f>
        <v>102.96000000000001</v>
      </c>
      <c r="AI6" s="39">
        <v>92.4</v>
      </c>
      <c r="AJ6" s="39">
        <v>10.56</v>
      </c>
      <c r="AK6" s="121">
        <f>AI6+AJ6</f>
        <v>102.96000000000001</v>
      </c>
      <c r="AL6" s="66">
        <v>0</v>
      </c>
      <c r="AM6" s="66">
        <v>488.23500000000001</v>
      </c>
      <c r="AN6" s="57">
        <f t="shared" ref="AN6:AN17" si="6">AL6+AM6</f>
        <v>488.23500000000001</v>
      </c>
      <c r="AO6" s="39">
        <v>0</v>
      </c>
      <c r="AP6" s="39">
        <v>488.23424999999992</v>
      </c>
      <c r="AQ6" s="39">
        <f>SUM(AO6:AP6)</f>
        <v>488.23424999999992</v>
      </c>
      <c r="AR6" s="66"/>
      <c r="AS6" s="66"/>
      <c r="AT6" s="57">
        <f t="shared" ref="AT6:AT14" si="7">AR6+AS6</f>
        <v>0</v>
      </c>
      <c r="AU6" s="39"/>
      <c r="AV6" s="39"/>
      <c r="AW6" s="86">
        <f t="shared" ref="AW6:AW17" si="8">AU6+AV6</f>
        <v>0</v>
      </c>
      <c r="AX6" s="92">
        <v>0</v>
      </c>
      <c r="AY6" s="57">
        <v>252.03749999999999</v>
      </c>
      <c r="AZ6" s="93">
        <f t="shared" ref="AZ6:AZ12" si="9">AX6+AY6</f>
        <v>252.03749999999999</v>
      </c>
      <c r="BA6" s="88">
        <v>0</v>
      </c>
      <c r="BB6" s="39">
        <v>623.75</v>
      </c>
      <c r="BC6" s="39">
        <f t="shared" ref="BC6:BC11" si="10">SUM(BA6:BB6)</f>
        <v>623.75</v>
      </c>
      <c r="BD6" s="57"/>
      <c r="BE6" s="57"/>
      <c r="BF6" s="57">
        <f>BD6+BE6</f>
        <v>0</v>
      </c>
      <c r="BG6" s="39"/>
      <c r="BH6" s="39"/>
      <c r="BI6" s="39">
        <f t="shared" ref="BI6:BI48" si="11">BG6+BH6</f>
        <v>0</v>
      </c>
      <c r="BJ6" s="94">
        <f t="shared" ref="BJ6:BJ14" si="12">B6+H6+N6+T6+Z6+AF6+AL6+AR6+AX6</f>
        <v>382.9</v>
      </c>
      <c r="BK6" s="94">
        <f t="shared" ref="BK6:BK14" si="13">C6+I6+O6+U6+AA6+AG6+AM6+AS6+AY6</f>
        <v>1442.7879651162789</v>
      </c>
      <c r="BL6" s="94">
        <f t="shared" ref="BL6:BL37" si="14">D6+J6+P6+V6+AB6+AH6+AN6+AT6+AZ6</f>
        <v>1825.687965116279</v>
      </c>
      <c r="BN6" s="97"/>
      <c r="BO6" s="97"/>
      <c r="BP6" s="75"/>
      <c r="BQ6" s="75"/>
      <c r="BR6" s="97"/>
      <c r="BS6" s="97"/>
    </row>
    <row r="7" spans="1:71" x14ac:dyDescent="0.2">
      <c r="A7" s="13">
        <v>2</v>
      </c>
      <c r="B7" s="67">
        <v>247.5</v>
      </c>
      <c r="C7" s="67">
        <v>390</v>
      </c>
      <c r="D7" s="58">
        <f t="shared" si="0"/>
        <v>637.5</v>
      </c>
      <c r="E7" s="15">
        <v>215</v>
      </c>
      <c r="F7" s="15">
        <v>360</v>
      </c>
      <c r="G7" s="39">
        <f t="shared" ref="G7:G20" si="15">E7+F7</f>
        <v>575</v>
      </c>
      <c r="H7" s="66">
        <v>67.575000000000003</v>
      </c>
      <c r="I7" s="66">
        <v>478.76249999999999</v>
      </c>
      <c r="J7" s="58">
        <f t="shared" si="1"/>
        <v>546.33749999999998</v>
      </c>
      <c r="K7" s="15">
        <v>18</v>
      </c>
      <c r="L7" s="15">
        <v>503.25</v>
      </c>
      <c r="M7" s="39">
        <f t="shared" ref="M7:M57" si="16">K7+L7</f>
        <v>521.25</v>
      </c>
      <c r="N7" s="67">
        <v>0</v>
      </c>
      <c r="O7" s="67">
        <v>69.828000000000003</v>
      </c>
      <c r="P7" s="58">
        <f t="shared" si="2"/>
        <v>69.828000000000003</v>
      </c>
      <c r="Q7" s="15">
        <v>0</v>
      </c>
      <c r="R7" s="15">
        <v>685.75</v>
      </c>
      <c r="S7" s="39">
        <f t="shared" ref="S7:S57" si="17">Q7+R7</f>
        <v>685.75</v>
      </c>
      <c r="T7" s="67"/>
      <c r="U7" s="67"/>
      <c r="V7" s="58">
        <f t="shared" si="3"/>
        <v>0</v>
      </c>
      <c r="W7" s="15"/>
      <c r="X7" s="15"/>
      <c r="Y7" s="39">
        <f t="shared" ref="Y7:Y57" si="18">W7+X7</f>
        <v>0</v>
      </c>
      <c r="Z7" s="67"/>
      <c r="AA7" s="67"/>
      <c r="AB7" s="58">
        <f t="shared" si="4"/>
        <v>0</v>
      </c>
      <c r="AC7" s="15"/>
      <c r="AD7" s="15"/>
      <c r="AE7" s="39">
        <f t="shared" ref="AE7:AE22" si="19">AC7+AD7</f>
        <v>0</v>
      </c>
      <c r="AF7" s="67">
        <v>102.96</v>
      </c>
      <c r="AG7" s="67">
        <v>0</v>
      </c>
      <c r="AH7" s="58">
        <f t="shared" si="5"/>
        <v>102.96</v>
      </c>
      <c r="AI7" s="15">
        <v>102.96</v>
      </c>
      <c r="AJ7" s="15">
        <v>0</v>
      </c>
      <c r="AK7" s="121">
        <f>AI7+AJ7</f>
        <v>102.96</v>
      </c>
      <c r="AL7" s="67">
        <v>0</v>
      </c>
      <c r="AM7" s="67">
        <v>193.2</v>
      </c>
      <c r="AN7" s="58">
        <f t="shared" si="6"/>
        <v>193.2</v>
      </c>
      <c r="AO7" s="15">
        <v>0</v>
      </c>
      <c r="AP7" s="15">
        <v>251.31575000000001</v>
      </c>
      <c r="AQ7" s="39">
        <f t="shared" ref="AQ7:AQ35" si="20">SUM(AO7:AP7)</f>
        <v>251.31575000000001</v>
      </c>
      <c r="AR7" s="67"/>
      <c r="AS7" s="67"/>
      <c r="AT7" s="58">
        <f t="shared" si="7"/>
        <v>0</v>
      </c>
      <c r="AU7" s="15"/>
      <c r="AV7" s="15"/>
      <c r="AW7" s="86">
        <f t="shared" si="8"/>
        <v>0</v>
      </c>
      <c r="AX7" s="92">
        <v>0</v>
      </c>
      <c r="AY7" s="57">
        <v>394.875</v>
      </c>
      <c r="AZ7" s="93">
        <f t="shared" si="9"/>
        <v>394.875</v>
      </c>
      <c r="BA7" s="88">
        <v>0</v>
      </c>
      <c r="BB7" s="39">
        <v>452.75</v>
      </c>
      <c r="BC7" s="39">
        <f t="shared" si="10"/>
        <v>452.75</v>
      </c>
      <c r="BD7" s="57"/>
      <c r="BE7" s="57"/>
      <c r="BF7" s="57">
        <f t="shared" ref="BF7:BF57" si="21">BD7+BE7</f>
        <v>0</v>
      </c>
      <c r="BG7" s="39"/>
      <c r="BH7" s="39"/>
      <c r="BI7" s="39">
        <f t="shared" si="11"/>
        <v>0</v>
      </c>
      <c r="BJ7" s="94">
        <f t="shared" si="12"/>
        <v>418.03499999999997</v>
      </c>
      <c r="BK7" s="94">
        <f t="shared" si="13"/>
        <v>1526.6655000000001</v>
      </c>
      <c r="BL7" s="94">
        <f t="shared" si="14"/>
        <v>1944.7005000000001</v>
      </c>
      <c r="BN7" s="97"/>
      <c r="BO7" s="97"/>
      <c r="BP7" s="75"/>
      <c r="BQ7" s="75"/>
      <c r="BR7" s="97"/>
      <c r="BS7" s="97"/>
    </row>
    <row r="8" spans="1:71" x14ac:dyDescent="0.2">
      <c r="A8" s="13">
        <v>3</v>
      </c>
      <c r="B8" s="67">
        <v>252.5</v>
      </c>
      <c r="C8" s="67">
        <v>395</v>
      </c>
      <c r="D8" s="58">
        <f t="shared" si="0"/>
        <v>647.5</v>
      </c>
      <c r="E8" s="15">
        <v>231.25</v>
      </c>
      <c r="F8" s="15">
        <v>425</v>
      </c>
      <c r="G8" s="39">
        <f t="shared" si="15"/>
        <v>656.25</v>
      </c>
      <c r="H8" s="66">
        <v>102</v>
      </c>
      <c r="I8" s="66">
        <v>519.5625</v>
      </c>
      <c r="J8" s="58">
        <f t="shared" si="1"/>
        <v>621.5625</v>
      </c>
      <c r="K8" s="15">
        <v>18</v>
      </c>
      <c r="L8" s="15">
        <v>498.75</v>
      </c>
      <c r="M8" s="39">
        <f t="shared" si="16"/>
        <v>516.75</v>
      </c>
      <c r="N8" s="67">
        <v>0</v>
      </c>
      <c r="O8" s="67">
        <v>41.492000000000004</v>
      </c>
      <c r="P8" s="58">
        <f t="shared" si="2"/>
        <v>41.492000000000004</v>
      </c>
      <c r="Q8" s="15">
        <v>0</v>
      </c>
      <c r="R8" s="15">
        <v>393</v>
      </c>
      <c r="S8" s="39">
        <f t="shared" si="17"/>
        <v>393</v>
      </c>
      <c r="T8" s="67"/>
      <c r="U8" s="67"/>
      <c r="V8" s="58">
        <f t="shared" si="3"/>
        <v>0</v>
      </c>
      <c r="W8" s="15"/>
      <c r="X8" s="15"/>
      <c r="Y8" s="39">
        <f t="shared" si="18"/>
        <v>0</v>
      </c>
      <c r="Z8" s="67"/>
      <c r="AA8" s="67"/>
      <c r="AB8" s="58">
        <f t="shared" si="4"/>
        <v>0</v>
      </c>
      <c r="AC8" s="15"/>
      <c r="AD8" s="15"/>
      <c r="AE8" s="39">
        <f t="shared" si="19"/>
        <v>0</v>
      </c>
      <c r="AF8" s="67">
        <v>34.32</v>
      </c>
      <c r="AG8" s="67">
        <v>2.64</v>
      </c>
      <c r="AH8" s="58">
        <f t="shared" si="5"/>
        <v>36.96</v>
      </c>
      <c r="AI8" s="15">
        <v>34.32</v>
      </c>
      <c r="AJ8" s="15">
        <v>2.64</v>
      </c>
      <c r="AK8" s="121">
        <f>AI8+AJ8</f>
        <v>36.96</v>
      </c>
      <c r="AL8" s="67">
        <v>0</v>
      </c>
      <c r="AM8" s="67">
        <v>834.75</v>
      </c>
      <c r="AN8" s="58">
        <f t="shared" si="6"/>
        <v>834.75</v>
      </c>
      <c r="AO8" s="15">
        <v>0</v>
      </c>
      <c r="AP8" s="15">
        <v>210.49124999999998</v>
      </c>
      <c r="AQ8" s="39">
        <f t="shared" si="20"/>
        <v>210.49124999999998</v>
      </c>
      <c r="AR8" s="67"/>
      <c r="AS8" s="67"/>
      <c r="AT8" s="58">
        <f t="shared" si="7"/>
        <v>0</v>
      </c>
      <c r="AU8" s="15"/>
      <c r="AV8" s="15"/>
      <c r="AW8" s="86">
        <f t="shared" si="8"/>
        <v>0</v>
      </c>
      <c r="AX8" s="92">
        <v>0</v>
      </c>
      <c r="AY8" s="57">
        <v>400.23750000000001</v>
      </c>
      <c r="AZ8" s="93">
        <f t="shared" si="9"/>
        <v>400.23750000000001</v>
      </c>
      <c r="BA8" s="88">
        <v>0</v>
      </c>
      <c r="BB8" s="39">
        <v>326.5</v>
      </c>
      <c r="BC8" s="39">
        <f t="shared" si="10"/>
        <v>326.5</v>
      </c>
      <c r="BD8" s="57"/>
      <c r="BE8" s="57"/>
      <c r="BF8" s="57">
        <f t="shared" si="21"/>
        <v>0</v>
      </c>
      <c r="BG8" s="39"/>
      <c r="BH8" s="39"/>
      <c r="BI8" s="39">
        <f t="shared" si="11"/>
        <v>0</v>
      </c>
      <c r="BJ8" s="94">
        <f t="shared" si="12"/>
        <v>388.82</v>
      </c>
      <c r="BK8" s="94">
        <f t="shared" si="13"/>
        <v>2193.6820000000002</v>
      </c>
      <c r="BL8" s="94">
        <f t="shared" si="14"/>
        <v>2582.5020000000004</v>
      </c>
      <c r="BN8" s="97"/>
      <c r="BO8" s="97"/>
      <c r="BP8" s="75"/>
      <c r="BQ8" s="75"/>
      <c r="BR8" s="97"/>
      <c r="BS8" s="97"/>
    </row>
    <row r="9" spans="1:71" x14ac:dyDescent="0.2">
      <c r="A9" s="13">
        <v>4</v>
      </c>
      <c r="B9" s="67">
        <v>262.5</v>
      </c>
      <c r="C9" s="67">
        <v>412.5</v>
      </c>
      <c r="D9" s="58">
        <f t="shared" si="0"/>
        <v>675</v>
      </c>
      <c r="E9" s="15">
        <v>161.25</v>
      </c>
      <c r="F9" s="15">
        <v>255</v>
      </c>
      <c r="G9" s="39">
        <f t="shared" si="15"/>
        <v>416.25</v>
      </c>
      <c r="H9" s="66">
        <v>55.462499999999999</v>
      </c>
      <c r="I9" s="66">
        <v>561</v>
      </c>
      <c r="J9" s="58">
        <f t="shared" si="1"/>
        <v>616.46249999999998</v>
      </c>
      <c r="K9" s="65">
        <v>36</v>
      </c>
      <c r="L9" s="65">
        <v>685.5</v>
      </c>
      <c r="M9" s="39">
        <f t="shared" si="16"/>
        <v>721.5</v>
      </c>
      <c r="N9" s="67">
        <v>0</v>
      </c>
      <c r="O9" s="67">
        <v>11.352000000000002</v>
      </c>
      <c r="P9" s="58">
        <f t="shared" si="2"/>
        <v>11.352000000000002</v>
      </c>
      <c r="Q9" s="15">
        <v>0</v>
      </c>
      <c r="R9" s="15">
        <v>415</v>
      </c>
      <c r="S9" s="39">
        <f t="shared" si="17"/>
        <v>415</v>
      </c>
      <c r="T9" s="67"/>
      <c r="U9" s="67"/>
      <c r="V9" s="58">
        <f t="shared" si="3"/>
        <v>0</v>
      </c>
      <c r="W9" s="15"/>
      <c r="X9" s="15"/>
      <c r="Y9" s="39">
        <f t="shared" si="18"/>
        <v>0</v>
      </c>
      <c r="Z9" s="67"/>
      <c r="AA9" s="67"/>
      <c r="AB9" s="58">
        <f t="shared" si="4"/>
        <v>0</v>
      </c>
      <c r="AC9" s="15"/>
      <c r="AD9" s="15"/>
      <c r="AE9" s="39">
        <f t="shared" si="19"/>
        <v>0</v>
      </c>
      <c r="AF9" s="67">
        <v>17.265600000000003</v>
      </c>
      <c r="AG9" s="67">
        <v>0</v>
      </c>
      <c r="AH9" s="58">
        <f t="shared" si="5"/>
        <v>17.265600000000003</v>
      </c>
      <c r="AI9" s="15">
        <v>68.64</v>
      </c>
      <c r="AJ9" s="15">
        <v>5.28</v>
      </c>
      <c r="AK9" s="121">
        <f>AI9+AJ9</f>
        <v>73.92</v>
      </c>
      <c r="AL9" s="67">
        <v>0</v>
      </c>
      <c r="AM9" s="67">
        <v>536.75</v>
      </c>
      <c r="AN9" s="58">
        <f t="shared" si="6"/>
        <v>536.75</v>
      </c>
      <c r="AO9" s="15">
        <v>0</v>
      </c>
      <c r="AP9" s="15">
        <v>150.50899999999999</v>
      </c>
      <c r="AQ9" s="39">
        <f t="shared" si="20"/>
        <v>150.50899999999999</v>
      </c>
      <c r="AR9" s="67"/>
      <c r="AS9" s="67"/>
      <c r="AT9" s="58">
        <f t="shared" si="7"/>
        <v>0</v>
      </c>
      <c r="AU9" s="15"/>
      <c r="AV9" s="15"/>
      <c r="AW9" s="86">
        <f t="shared" si="8"/>
        <v>0</v>
      </c>
      <c r="AX9" s="92">
        <v>0</v>
      </c>
      <c r="AY9" s="57">
        <v>336.86250000000001</v>
      </c>
      <c r="AZ9" s="93">
        <f t="shared" si="9"/>
        <v>336.86250000000001</v>
      </c>
      <c r="BA9" s="88">
        <v>0</v>
      </c>
      <c r="BB9" s="39">
        <v>419.5</v>
      </c>
      <c r="BC9" s="39">
        <f t="shared" si="10"/>
        <v>419.5</v>
      </c>
      <c r="BD9" s="57"/>
      <c r="BE9" s="57"/>
      <c r="BF9" s="57">
        <f t="shared" si="21"/>
        <v>0</v>
      </c>
      <c r="BG9" s="39"/>
      <c r="BH9" s="39"/>
      <c r="BI9" s="39">
        <f t="shared" si="11"/>
        <v>0</v>
      </c>
      <c r="BJ9" s="94">
        <f t="shared" si="12"/>
        <v>335.22809999999998</v>
      </c>
      <c r="BK9" s="94">
        <f t="shared" si="13"/>
        <v>1858.4644999999998</v>
      </c>
      <c r="BL9" s="94">
        <f t="shared" si="14"/>
        <v>2193.6926000000003</v>
      </c>
      <c r="BN9" s="29"/>
      <c r="BO9" s="29"/>
      <c r="BP9" s="75"/>
      <c r="BQ9" s="75"/>
      <c r="BR9" s="29"/>
      <c r="BS9" s="29"/>
    </row>
    <row r="10" spans="1:71" x14ac:dyDescent="0.2">
      <c r="A10" s="13">
        <v>5</v>
      </c>
      <c r="B10" s="67">
        <v>257.5</v>
      </c>
      <c r="C10" s="67">
        <v>440</v>
      </c>
      <c r="D10" s="58">
        <f t="shared" si="0"/>
        <v>697.5</v>
      </c>
      <c r="E10" s="15">
        <v>230</v>
      </c>
      <c r="F10" s="15">
        <v>575</v>
      </c>
      <c r="G10" s="39">
        <f t="shared" si="15"/>
        <v>805</v>
      </c>
      <c r="H10" s="66">
        <v>44.625</v>
      </c>
      <c r="I10" s="66">
        <v>749.0625</v>
      </c>
      <c r="J10" s="58">
        <f t="shared" si="1"/>
        <v>793.6875</v>
      </c>
      <c r="K10" s="65">
        <v>21.75</v>
      </c>
      <c r="L10" s="65">
        <v>644.25</v>
      </c>
      <c r="M10" s="39">
        <f t="shared" si="16"/>
        <v>666</v>
      </c>
      <c r="N10" s="67">
        <v>0</v>
      </c>
      <c r="O10" s="67">
        <v>135.46984</v>
      </c>
      <c r="P10" s="58">
        <f t="shared" si="2"/>
        <v>135.46984</v>
      </c>
      <c r="Q10" s="15">
        <v>0</v>
      </c>
      <c r="R10" s="15">
        <v>118.408</v>
      </c>
      <c r="S10" s="39">
        <f t="shared" si="17"/>
        <v>118.408</v>
      </c>
      <c r="T10" s="67"/>
      <c r="U10" s="67"/>
      <c r="V10" s="58">
        <f t="shared" si="3"/>
        <v>0</v>
      </c>
      <c r="W10" s="15"/>
      <c r="X10" s="15"/>
      <c r="Y10" s="39">
        <f t="shared" si="18"/>
        <v>0</v>
      </c>
      <c r="Z10" s="67"/>
      <c r="AA10" s="67"/>
      <c r="AB10" s="58">
        <f t="shared" si="4"/>
        <v>0</v>
      </c>
      <c r="AC10" s="15"/>
      <c r="AD10" s="15"/>
      <c r="AE10" s="39">
        <f t="shared" si="19"/>
        <v>0</v>
      </c>
      <c r="AF10" s="67">
        <v>57.552</v>
      </c>
      <c r="AG10" s="67">
        <v>0</v>
      </c>
      <c r="AH10" s="58">
        <f t="shared" si="5"/>
        <v>57.552</v>
      </c>
      <c r="AI10" s="15">
        <v>142.95599999999999</v>
      </c>
      <c r="AJ10" s="15">
        <v>2.7720000000000002</v>
      </c>
      <c r="AK10" s="121">
        <f t="shared" ref="AK10:AK22" si="22">AI10+AJ10</f>
        <v>145.72799999999998</v>
      </c>
      <c r="AL10" s="67">
        <v>0</v>
      </c>
      <c r="AM10" s="67">
        <v>669.75</v>
      </c>
      <c r="AN10" s="58">
        <f t="shared" si="6"/>
        <v>669.75</v>
      </c>
      <c r="AO10" s="15">
        <v>0</v>
      </c>
      <c r="AP10" s="15">
        <v>163.114</v>
      </c>
      <c r="AQ10" s="39">
        <f t="shared" si="20"/>
        <v>163.114</v>
      </c>
      <c r="AR10" s="67"/>
      <c r="AS10" s="67"/>
      <c r="AT10" s="58">
        <f t="shared" si="7"/>
        <v>0</v>
      </c>
      <c r="AU10" s="15"/>
      <c r="AV10" s="15"/>
      <c r="AW10" s="86">
        <f t="shared" si="8"/>
        <v>0</v>
      </c>
      <c r="AX10" s="92">
        <v>0</v>
      </c>
      <c r="AY10" s="57">
        <v>229.10160000000002</v>
      </c>
      <c r="AZ10" s="93">
        <f t="shared" si="9"/>
        <v>229.10160000000002</v>
      </c>
      <c r="BA10" s="88"/>
      <c r="BB10" s="39"/>
      <c r="BC10" s="39">
        <f t="shared" si="10"/>
        <v>0</v>
      </c>
      <c r="BD10" s="57"/>
      <c r="BE10" s="57"/>
      <c r="BF10" s="57">
        <f t="shared" si="21"/>
        <v>0</v>
      </c>
      <c r="BG10" s="39"/>
      <c r="BH10" s="39"/>
      <c r="BI10" s="39">
        <f t="shared" si="11"/>
        <v>0</v>
      </c>
      <c r="BJ10" s="94">
        <f t="shared" si="12"/>
        <v>359.67700000000002</v>
      </c>
      <c r="BK10" s="94">
        <f t="shared" si="13"/>
        <v>2223.3839400000002</v>
      </c>
      <c r="BL10" s="94">
        <f t="shared" si="14"/>
        <v>2583.0609399999998</v>
      </c>
      <c r="BN10" s="29"/>
      <c r="BO10" s="29"/>
      <c r="BP10" s="75"/>
      <c r="BQ10" s="75"/>
      <c r="BR10" s="29"/>
      <c r="BS10" s="29"/>
    </row>
    <row r="11" spans="1:71" x14ac:dyDescent="0.2">
      <c r="A11" s="13">
        <v>6</v>
      </c>
      <c r="B11" s="67">
        <v>255</v>
      </c>
      <c r="C11" s="67">
        <v>445</v>
      </c>
      <c r="D11" s="58">
        <f t="shared" si="0"/>
        <v>700</v>
      </c>
      <c r="E11" s="15">
        <v>192.5</v>
      </c>
      <c r="F11" s="15">
        <v>502.5</v>
      </c>
      <c r="G11" s="39">
        <f t="shared" si="15"/>
        <v>695</v>
      </c>
      <c r="H11" s="66">
        <v>52.274999999999999</v>
      </c>
      <c r="I11" s="66">
        <v>692.32499999999993</v>
      </c>
      <c r="J11" s="58">
        <f t="shared" si="1"/>
        <v>744.59999999999991</v>
      </c>
      <c r="K11" s="65">
        <v>29.25</v>
      </c>
      <c r="L11" s="65">
        <v>682.5</v>
      </c>
      <c r="M11" s="39">
        <f t="shared" si="16"/>
        <v>711.75</v>
      </c>
      <c r="N11" s="67">
        <v>0</v>
      </c>
      <c r="O11" s="67">
        <v>142.3972</v>
      </c>
      <c r="P11" s="58">
        <f t="shared" si="2"/>
        <v>142.3972</v>
      </c>
      <c r="Q11" s="15">
        <v>0</v>
      </c>
      <c r="R11" s="15">
        <v>148.29499999999999</v>
      </c>
      <c r="S11" s="39">
        <f t="shared" si="17"/>
        <v>148.29499999999999</v>
      </c>
      <c r="T11" s="67"/>
      <c r="U11" s="67"/>
      <c r="V11" s="58">
        <f t="shared" si="3"/>
        <v>0</v>
      </c>
      <c r="W11" s="15"/>
      <c r="X11" s="15"/>
      <c r="Y11" s="39">
        <f t="shared" si="18"/>
        <v>0</v>
      </c>
      <c r="Z11" s="67"/>
      <c r="AA11" s="67"/>
      <c r="AB11" s="58">
        <f t="shared" si="4"/>
        <v>0</v>
      </c>
      <c r="AC11" s="15"/>
      <c r="AD11" s="15"/>
      <c r="AE11" s="39">
        <f t="shared" si="19"/>
        <v>0</v>
      </c>
      <c r="AF11" s="67">
        <v>123.7368</v>
      </c>
      <c r="AG11" s="67">
        <v>14.468572800000004</v>
      </c>
      <c r="AH11" s="58">
        <f t="shared" si="5"/>
        <v>138.20537280000002</v>
      </c>
      <c r="AI11" s="15">
        <v>163.04640000000001</v>
      </c>
      <c r="AJ11" s="15">
        <v>10.824</v>
      </c>
      <c r="AK11" s="121">
        <f t="shared" si="22"/>
        <v>173.87040000000002</v>
      </c>
      <c r="AL11" s="67">
        <v>0</v>
      </c>
      <c r="AM11" s="67">
        <v>659.75</v>
      </c>
      <c r="AN11" s="58">
        <f t="shared" si="6"/>
        <v>659.75</v>
      </c>
      <c r="AO11" s="15">
        <v>0</v>
      </c>
      <c r="AP11" s="15">
        <v>141.054</v>
      </c>
      <c r="AQ11" s="39">
        <f t="shared" si="20"/>
        <v>141.054</v>
      </c>
      <c r="AR11" s="67"/>
      <c r="AS11" s="67"/>
      <c r="AT11" s="58">
        <f t="shared" si="7"/>
        <v>0</v>
      </c>
      <c r="AU11" s="15"/>
      <c r="AV11" s="15"/>
      <c r="AW11" s="86">
        <f t="shared" si="8"/>
        <v>0</v>
      </c>
      <c r="AX11" s="92">
        <v>0</v>
      </c>
      <c r="AY11" s="57">
        <v>138.92482500000003</v>
      </c>
      <c r="AZ11" s="93">
        <f t="shared" si="9"/>
        <v>138.92482500000003</v>
      </c>
      <c r="BA11" s="88"/>
      <c r="BB11" s="39"/>
      <c r="BC11" s="39">
        <f t="shared" si="10"/>
        <v>0</v>
      </c>
      <c r="BD11" s="57"/>
      <c r="BE11" s="57"/>
      <c r="BF11" s="57">
        <f t="shared" si="21"/>
        <v>0</v>
      </c>
      <c r="BG11" s="39"/>
      <c r="BH11" s="39"/>
      <c r="BI11" s="39">
        <f t="shared" si="11"/>
        <v>0</v>
      </c>
      <c r="BJ11" s="94">
        <f t="shared" si="12"/>
        <v>431.01179999999999</v>
      </c>
      <c r="BK11" s="94">
        <f t="shared" si="13"/>
        <v>2092.8655977999997</v>
      </c>
      <c r="BL11" s="94">
        <f t="shared" si="14"/>
        <v>2523.8773977999999</v>
      </c>
      <c r="BN11" s="29"/>
      <c r="BO11" s="29"/>
      <c r="BP11" s="75"/>
      <c r="BQ11" s="75"/>
      <c r="BR11" s="29"/>
      <c r="BS11" s="29"/>
    </row>
    <row r="12" spans="1:71" x14ac:dyDescent="0.2">
      <c r="A12" s="13">
        <v>7</v>
      </c>
      <c r="B12" s="67">
        <v>255</v>
      </c>
      <c r="C12" s="67">
        <v>437.5</v>
      </c>
      <c r="D12" s="58">
        <f t="shared" si="0"/>
        <v>692.5</v>
      </c>
      <c r="E12" s="15">
        <v>140</v>
      </c>
      <c r="F12" s="15">
        <v>561.25</v>
      </c>
      <c r="G12" s="39">
        <f t="shared" si="15"/>
        <v>701.25</v>
      </c>
      <c r="H12" s="66">
        <v>84.149999999999991</v>
      </c>
      <c r="I12" s="66">
        <v>837.03750000000002</v>
      </c>
      <c r="J12" s="58">
        <f t="shared" si="1"/>
        <v>921.1875</v>
      </c>
      <c r="K12" s="15">
        <v>45</v>
      </c>
      <c r="L12" s="15">
        <v>606.75</v>
      </c>
      <c r="M12" s="39">
        <f t="shared" si="16"/>
        <v>651.75</v>
      </c>
      <c r="N12" s="67">
        <v>0</v>
      </c>
      <c r="O12" s="67">
        <v>105.48912000000001</v>
      </c>
      <c r="P12" s="58">
        <f>N12+O12</f>
        <v>105.48912000000001</v>
      </c>
      <c r="Q12" s="15">
        <v>0</v>
      </c>
      <c r="R12" s="15">
        <v>213.803</v>
      </c>
      <c r="S12" s="39">
        <f t="shared" si="17"/>
        <v>213.803</v>
      </c>
      <c r="T12" s="67"/>
      <c r="U12" s="67"/>
      <c r="V12" s="58">
        <f t="shared" si="3"/>
        <v>0</v>
      </c>
      <c r="W12" s="15"/>
      <c r="X12" s="15"/>
      <c r="Y12" s="39">
        <f t="shared" si="18"/>
        <v>0</v>
      </c>
      <c r="Z12" s="67"/>
      <c r="AA12" s="67"/>
      <c r="AB12" s="58">
        <f t="shared" si="4"/>
        <v>0</v>
      </c>
      <c r="AC12" s="15"/>
      <c r="AD12" s="15"/>
      <c r="AE12" s="39">
        <f t="shared" si="19"/>
        <v>0</v>
      </c>
      <c r="AF12" s="67">
        <v>158.268</v>
      </c>
      <c r="AG12" s="67">
        <v>14.100240000000003</v>
      </c>
      <c r="AH12" s="58">
        <f t="shared" si="5"/>
        <v>172.36824000000001</v>
      </c>
      <c r="AI12" s="15">
        <v>147.84</v>
      </c>
      <c r="AJ12" s="15">
        <v>49.104000000000006</v>
      </c>
      <c r="AK12" s="121">
        <f t="shared" si="22"/>
        <v>196.94400000000002</v>
      </c>
      <c r="AL12" s="67">
        <v>0</v>
      </c>
      <c r="AM12" s="67">
        <v>526.75</v>
      </c>
      <c r="AN12" s="58">
        <f t="shared" si="6"/>
        <v>526.75</v>
      </c>
      <c r="AO12" s="15">
        <v>0</v>
      </c>
      <c r="AP12" s="15">
        <v>156.44799999999998</v>
      </c>
      <c r="AQ12" s="39">
        <f t="shared" si="20"/>
        <v>156.44799999999998</v>
      </c>
      <c r="AR12" s="67"/>
      <c r="AS12" s="67"/>
      <c r="AT12" s="58">
        <f t="shared" si="7"/>
        <v>0</v>
      </c>
      <c r="AU12" s="15"/>
      <c r="AV12" s="15"/>
      <c r="AW12" s="86">
        <f t="shared" si="8"/>
        <v>0</v>
      </c>
      <c r="AX12" s="92">
        <v>0</v>
      </c>
      <c r="AY12" s="57">
        <v>206.51182500000002</v>
      </c>
      <c r="AZ12" s="93">
        <f t="shared" si="9"/>
        <v>206.51182500000002</v>
      </c>
      <c r="BA12" s="88"/>
      <c r="BB12" s="39"/>
      <c r="BC12" s="39">
        <f t="shared" ref="BC12:BC57" si="23">SUM(BA12:BB12)</f>
        <v>0</v>
      </c>
      <c r="BD12" s="57"/>
      <c r="BE12" s="57"/>
      <c r="BF12" s="57">
        <f t="shared" si="21"/>
        <v>0</v>
      </c>
      <c r="BG12" s="39"/>
      <c r="BH12" s="39"/>
      <c r="BI12" s="39">
        <f t="shared" si="11"/>
        <v>0</v>
      </c>
      <c r="BJ12" s="94">
        <f t="shared" si="12"/>
        <v>497.41800000000001</v>
      </c>
      <c r="BK12" s="94">
        <f t="shared" si="13"/>
        <v>2127.3886849999999</v>
      </c>
      <c r="BL12" s="94">
        <f t="shared" si="14"/>
        <v>2624.806685</v>
      </c>
      <c r="BN12" s="97"/>
      <c r="BO12" s="97"/>
      <c r="BP12" s="75"/>
      <c r="BQ12" s="75"/>
      <c r="BR12" s="97"/>
      <c r="BS12" s="97"/>
    </row>
    <row r="13" spans="1:71" x14ac:dyDescent="0.2">
      <c r="A13" s="13">
        <v>8</v>
      </c>
      <c r="B13" s="67">
        <v>187.5</v>
      </c>
      <c r="C13" s="67">
        <v>417.5</v>
      </c>
      <c r="D13" s="58">
        <f t="shared" si="0"/>
        <v>605</v>
      </c>
      <c r="E13" s="15">
        <v>150</v>
      </c>
      <c r="F13" s="15">
        <v>465</v>
      </c>
      <c r="G13" s="39">
        <f t="shared" si="15"/>
        <v>615</v>
      </c>
      <c r="H13" s="66">
        <v>111.5625</v>
      </c>
      <c r="I13" s="66">
        <v>795.6</v>
      </c>
      <c r="J13" s="58">
        <f t="shared" si="1"/>
        <v>907.16250000000002</v>
      </c>
      <c r="K13" s="15">
        <v>100.5</v>
      </c>
      <c r="L13" s="15">
        <v>723.75</v>
      </c>
      <c r="M13" s="39">
        <f t="shared" si="16"/>
        <v>824.25</v>
      </c>
      <c r="N13" s="67">
        <v>0</v>
      </c>
      <c r="O13" s="67">
        <v>29.216000000000001</v>
      </c>
      <c r="P13" s="58">
        <f>N13+O13</f>
        <v>29.216000000000001</v>
      </c>
      <c r="Q13" s="72">
        <v>0</v>
      </c>
      <c r="R13" s="65">
        <v>233.40799999999999</v>
      </c>
      <c r="S13" s="39">
        <f t="shared" si="17"/>
        <v>233.40799999999999</v>
      </c>
      <c r="T13" s="67"/>
      <c r="U13" s="67"/>
      <c r="V13" s="58">
        <f t="shared" si="3"/>
        <v>0</v>
      </c>
      <c r="W13" s="15"/>
      <c r="X13" s="15"/>
      <c r="Y13" s="39">
        <f t="shared" si="18"/>
        <v>0</v>
      </c>
      <c r="Z13" s="67"/>
      <c r="AA13" s="67"/>
      <c r="AB13" s="58">
        <f t="shared" si="4"/>
        <v>0</v>
      </c>
      <c r="AC13" s="15"/>
      <c r="AD13" s="15"/>
      <c r="AE13" s="39">
        <f t="shared" si="19"/>
        <v>0</v>
      </c>
      <c r="AF13" s="67">
        <v>184.74192000000002</v>
      </c>
      <c r="AG13" s="67">
        <v>52.694349600000002</v>
      </c>
      <c r="AH13" s="58">
        <f t="shared" si="5"/>
        <v>237.43626960000003</v>
      </c>
      <c r="AI13" s="15">
        <v>274.56</v>
      </c>
      <c r="AJ13" s="15">
        <v>101.64</v>
      </c>
      <c r="AK13" s="121">
        <f t="shared" si="22"/>
        <v>376.2</v>
      </c>
      <c r="AL13" s="67">
        <v>0</v>
      </c>
      <c r="AM13" s="67">
        <v>405.25</v>
      </c>
      <c r="AN13" s="58">
        <f t="shared" si="6"/>
        <v>405.25</v>
      </c>
      <c r="AO13" s="15">
        <v>0</v>
      </c>
      <c r="AP13" s="15">
        <v>169.15299999999999</v>
      </c>
      <c r="AQ13" s="39">
        <f t="shared" si="20"/>
        <v>169.15299999999999</v>
      </c>
      <c r="AR13" s="67"/>
      <c r="AS13" s="67"/>
      <c r="AT13" s="58">
        <f t="shared" si="7"/>
        <v>0</v>
      </c>
      <c r="AU13" s="15"/>
      <c r="AV13" s="15"/>
      <c r="AW13" s="86">
        <f t="shared" si="8"/>
        <v>0</v>
      </c>
      <c r="AX13" s="92">
        <v>0</v>
      </c>
      <c r="AY13" s="57">
        <v>447.29928749999999</v>
      </c>
      <c r="AZ13" s="93">
        <f t="shared" ref="AZ13:AZ57" si="24">AX13+AY13</f>
        <v>447.29928749999999</v>
      </c>
      <c r="BA13" s="88"/>
      <c r="BB13" s="39"/>
      <c r="BC13" s="39">
        <f t="shared" si="23"/>
        <v>0</v>
      </c>
      <c r="BD13" s="57"/>
      <c r="BE13" s="57"/>
      <c r="BF13" s="57">
        <f t="shared" si="21"/>
        <v>0</v>
      </c>
      <c r="BG13" s="39"/>
      <c r="BH13" s="39"/>
      <c r="BI13" s="39">
        <f t="shared" si="11"/>
        <v>0</v>
      </c>
      <c r="BJ13" s="94">
        <f t="shared" si="12"/>
        <v>483.80442000000005</v>
      </c>
      <c r="BK13" s="94">
        <f t="shared" si="13"/>
        <v>2147.5596370999997</v>
      </c>
      <c r="BL13" s="94">
        <f t="shared" si="14"/>
        <v>2631.3640570999996</v>
      </c>
      <c r="BN13" s="97"/>
      <c r="BO13" s="97"/>
      <c r="BP13" s="75"/>
      <c r="BQ13" s="75"/>
      <c r="BR13" s="97"/>
      <c r="BS13" s="97"/>
    </row>
    <row r="14" spans="1:71" x14ac:dyDescent="0.2">
      <c r="A14" s="13">
        <v>9</v>
      </c>
      <c r="B14" s="67">
        <v>160</v>
      </c>
      <c r="C14" s="67">
        <v>415</v>
      </c>
      <c r="D14" s="58">
        <f t="shared" si="0"/>
        <v>575</v>
      </c>
      <c r="E14" s="15">
        <v>52.5</v>
      </c>
      <c r="F14" s="15">
        <v>385</v>
      </c>
      <c r="G14" s="39">
        <f t="shared" si="15"/>
        <v>437.5</v>
      </c>
      <c r="H14" s="66">
        <v>66.9375</v>
      </c>
      <c r="I14" s="66">
        <v>735.03750000000002</v>
      </c>
      <c r="J14" s="58">
        <f t="shared" si="1"/>
        <v>801.97500000000002</v>
      </c>
      <c r="K14" s="15">
        <v>77.25</v>
      </c>
      <c r="L14" s="15">
        <v>729.75</v>
      </c>
      <c r="M14" s="39">
        <f t="shared" si="16"/>
        <v>807</v>
      </c>
      <c r="N14" s="67">
        <v>0</v>
      </c>
      <c r="O14" s="67">
        <v>82.551260000000013</v>
      </c>
      <c r="P14" s="58">
        <f>N14+O14</f>
        <v>82.551260000000013</v>
      </c>
      <c r="Q14" s="72">
        <v>0</v>
      </c>
      <c r="R14" s="65">
        <v>207.20500000000001</v>
      </c>
      <c r="S14" s="39">
        <f t="shared" si="17"/>
        <v>207.20500000000001</v>
      </c>
      <c r="T14" s="67"/>
      <c r="U14" s="67"/>
      <c r="V14" s="58">
        <f t="shared" si="3"/>
        <v>0</v>
      </c>
      <c r="W14" s="15"/>
      <c r="X14" s="15"/>
      <c r="Y14" s="39">
        <f t="shared" si="18"/>
        <v>0</v>
      </c>
      <c r="Z14" s="67"/>
      <c r="AA14" s="67"/>
      <c r="AB14" s="58">
        <f t="shared" si="4"/>
        <v>0</v>
      </c>
      <c r="AC14" s="15"/>
      <c r="AD14" s="15"/>
      <c r="AE14" s="39">
        <f t="shared" si="19"/>
        <v>0</v>
      </c>
      <c r="AF14" s="67">
        <v>226.75488000000001</v>
      </c>
      <c r="AG14" s="67">
        <v>78.103819200000018</v>
      </c>
      <c r="AH14" s="58">
        <f t="shared" si="5"/>
        <v>304.85869920000005</v>
      </c>
      <c r="AI14" s="15">
        <v>205.92</v>
      </c>
      <c r="AJ14" s="15">
        <v>184.32479999999998</v>
      </c>
      <c r="AK14" s="121">
        <f t="shared" si="22"/>
        <v>390.24479999999994</v>
      </c>
      <c r="AL14" s="67">
        <v>0</v>
      </c>
      <c r="AM14" s="67">
        <v>365.5</v>
      </c>
      <c r="AN14" s="58">
        <f t="shared" si="6"/>
        <v>365.5</v>
      </c>
      <c r="AO14" s="15">
        <v>0</v>
      </c>
      <c r="AP14" s="15">
        <v>61.536000000000001</v>
      </c>
      <c r="AQ14" s="39">
        <f t="shared" si="20"/>
        <v>61.536000000000001</v>
      </c>
      <c r="AR14" s="67"/>
      <c r="AS14" s="67"/>
      <c r="AT14" s="58">
        <f t="shared" si="7"/>
        <v>0</v>
      </c>
      <c r="AU14" s="15"/>
      <c r="AV14" s="15"/>
      <c r="AW14" s="86">
        <f t="shared" si="8"/>
        <v>0</v>
      </c>
      <c r="AX14" s="92">
        <v>0</v>
      </c>
      <c r="AY14" s="57">
        <v>964.53971249999995</v>
      </c>
      <c r="AZ14" s="93">
        <f t="shared" si="24"/>
        <v>964.53971249999995</v>
      </c>
      <c r="BA14" s="88"/>
      <c r="BB14" s="39"/>
      <c r="BC14" s="39">
        <f t="shared" si="23"/>
        <v>0</v>
      </c>
      <c r="BD14" s="57"/>
      <c r="BE14" s="57"/>
      <c r="BF14" s="57">
        <f t="shared" si="21"/>
        <v>0</v>
      </c>
      <c r="BG14" s="39"/>
      <c r="BH14" s="39"/>
      <c r="BI14" s="39">
        <f t="shared" si="11"/>
        <v>0</v>
      </c>
      <c r="BJ14" s="94">
        <f t="shared" si="12"/>
        <v>453.69238000000001</v>
      </c>
      <c r="BK14" s="94">
        <f t="shared" si="13"/>
        <v>2640.7322917000001</v>
      </c>
      <c r="BL14" s="94">
        <f t="shared" si="14"/>
        <v>3094.4246716999996</v>
      </c>
      <c r="BN14" s="97"/>
      <c r="BO14" s="97"/>
      <c r="BP14" s="75"/>
      <c r="BQ14" s="75"/>
      <c r="BR14" s="97"/>
      <c r="BS14" s="97"/>
    </row>
    <row r="15" spans="1:71" x14ac:dyDescent="0.2">
      <c r="A15" s="13">
        <v>10</v>
      </c>
      <c r="B15" s="67">
        <v>157.5</v>
      </c>
      <c r="C15" s="67">
        <v>302.5</v>
      </c>
      <c r="D15" s="58">
        <f t="shared" ref="D15:D22" si="25">B15+C15</f>
        <v>460</v>
      </c>
      <c r="E15" s="34">
        <v>47.5</v>
      </c>
      <c r="F15" s="34">
        <v>612.5</v>
      </c>
      <c r="G15" s="39">
        <f t="shared" si="15"/>
        <v>660</v>
      </c>
      <c r="H15" s="66">
        <v>63.112499999999997</v>
      </c>
      <c r="I15" s="66">
        <v>1090.125</v>
      </c>
      <c r="J15" s="58">
        <f t="shared" si="1"/>
        <v>1153.2375</v>
      </c>
      <c r="K15" s="15">
        <v>86.25</v>
      </c>
      <c r="L15" s="15">
        <v>825</v>
      </c>
      <c r="M15" s="39">
        <f t="shared" si="16"/>
        <v>911.25</v>
      </c>
      <c r="N15" s="67">
        <v>0</v>
      </c>
      <c r="O15" s="67">
        <v>115.29364000000002</v>
      </c>
      <c r="P15" s="58">
        <f t="shared" ref="P15:P57" si="26">N15+O15</f>
        <v>115.29364000000002</v>
      </c>
      <c r="Q15" s="72">
        <v>0</v>
      </c>
      <c r="R15" s="65">
        <v>240.62299999999999</v>
      </c>
      <c r="S15" s="39">
        <f t="shared" si="17"/>
        <v>240.62299999999999</v>
      </c>
      <c r="T15" s="67"/>
      <c r="U15" s="67"/>
      <c r="V15" s="58">
        <f t="shared" si="3"/>
        <v>0</v>
      </c>
      <c r="W15" s="15"/>
      <c r="X15" s="15"/>
      <c r="Y15" s="39">
        <f t="shared" si="18"/>
        <v>0</v>
      </c>
      <c r="Z15" s="67"/>
      <c r="AA15" s="67"/>
      <c r="AB15" s="58">
        <f t="shared" si="4"/>
        <v>0</v>
      </c>
      <c r="AC15" s="15"/>
      <c r="AD15" s="15"/>
      <c r="AE15" s="39">
        <f t="shared" si="19"/>
        <v>0</v>
      </c>
      <c r="AF15" s="67">
        <v>256.10640000000001</v>
      </c>
      <c r="AG15" s="67">
        <v>99.564960000000013</v>
      </c>
      <c r="AH15" s="58">
        <f t="shared" si="5"/>
        <v>355.67136000000005</v>
      </c>
      <c r="AI15" s="77">
        <v>127.056</v>
      </c>
      <c r="AJ15" s="64">
        <v>213.47749999999999</v>
      </c>
      <c r="AK15" s="121">
        <f t="shared" si="22"/>
        <v>340.5335</v>
      </c>
      <c r="AL15" s="67">
        <v>0</v>
      </c>
      <c r="AM15" s="67">
        <v>289.25</v>
      </c>
      <c r="AN15" s="58">
        <f t="shared" si="6"/>
        <v>289.25</v>
      </c>
      <c r="AO15" s="15">
        <v>0</v>
      </c>
      <c r="AP15" s="15">
        <v>39.072000000000003</v>
      </c>
      <c r="AQ15" s="39">
        <f t="shared" si="20"/>
        <v>39.072000000000003</v>
      </c>
      <c r="AR15" s="67"/>
      <c r="AS15" s="67"/>
      <c r="AT15" s="58">
        <f>AR15+AS15</f>
        <v>0</v>
      </c>
      <c r="AU15" s="15"/>
      <c r="AV15" s="15"/>
      <c r="AW15" s="86">
        <f t="shared" si="8"/>
        <v>0</v>
      </c>
      <c r="AX15" s="92">
        <v>0</v>
      </c>
      <c r="AY15" s="57">
        <v>420.46533749999986</v>
      </c>
      <c r="AZ15" s="93">
        <f t="shared" si="24"/>
        <v>420.46533749999986</v>
      </c>
      <c r="BA15" s="88"/>
      <c r="BB15" s="39"/>
      <c r="BC15" s="39">
        <f t="shared" si="23"/>
        <v>0</v>
      </c>
      <c r="BD15" s="57"/>
      <c r="BE15" s="57"/>
      <c r="BF15" s="57">
        <f t="shared" si="21"/>
        <v>0</v>
      </c>
      <c r="BG15" s="39"/>
      <c r="BH15" s="39"/>
      <c r="BI15" s="39">
        <f t="shared" si="11"/>
        <v>0</v>
      </c>
      <c r="BJ15" s="94">
        <f t="shared" ref="BJ15:BK21" si="27">B15+H15+N15+T15+Z15+AF15+AL15+AR15+AX15</f>
        <v>476.71890000000002</v>
      </c>
      <c r="BK15" s="94">
        <f t="shared" si="27"/>
        <v>2317.1989374999998</v>
      </c>
      <c r="BL15" s="94">
        <f t="shared" si="14"/>
        <v>2793.9178375000001</v>
      </c>
      <c r="BN15" s="97"/>
      <c r="BO15" s="97"/>
      <c r="BP15" s="75"/>
      <c r="BQ15" s="75"/>
      <c r="BR15" s="97"/>
      <c r="BS15" s="97"/>
    </row>
    <row r="16" spans="1:71" x14ac:dyDescent="0.2">
      <c r="A16" s="13">
        <v>11</v>
      </c>
      <c r="B16" s="67">
        <v>165</v>
      </c>
      <c r="C16" s="67">
        <v>302.5</v>
      </c>
      <c r="D16" s="58">
        <f t="shared" si="25"/>
        <v>467.5</v>
      </c>
      <c r="E16" s="15">
        <v>17.5</v>
      </c>
      <c r="F16" s="15">
        <v>517.5</v>
      </c>
      <c r="G16" s="39">
        <f t="shared" si="15"/>
        <v>535</v>
      </c>
      <c r="H16" s="66">
        <v>25.5</v>
      </c>
      <c r="I16" s="66">
        <v>1065.8999999999999</v>
      </c>
      <c r="J16" s="58">
        <f t="shared" si="1"/>
        <v>1091.3999999999999</v>
      </c>
      <c r="K16" s="65">
        <v>35.25</v>
      </c>
      <c r="L16" s="65">
        <v>753.75</v>
      </c>
      <c r="M16" s="39">
        <f t="shared" si="16"/>
        <v>789</v>
      </c>
      <c r="N16" s="67">
        <v>0</v>
      </c>
      <c r="O16" s="67">
        <v>177.42581999999999</v>
      </c>
      <c r="P16" s="58">
        <f t="shared" si="26"/>
        <v>177.42581999999999</v>
      </c>
      <c r="Q16" s="72">
        <v>0</v>
      </c>
      <c r="R16" s="65">
        <v>124.30800000000001</v>
      </c>
      <c r="S16" s="39">
        <f t="shared" si="17"/>
        <v>124.30800000000001</v>
      </c>
      <c r="T16" s="67"/>
      <c r="U16" s="67"/>
      <c r="V16" s="58">
        <f t="shared" si="3"/>
        <v>0</v>
      </c>
      <c r="W16" s="15"/>
      <c r="X16" s="15"/>
      <c r="Y16" s="39">
        <f t="shared" si="18"/>
        <v>0</v>
      </c>
      <c r="Z16" s="67"/>
      <c r="AA16" s="67"/>
      <c r="AB16" s="58">
        <f t="shared" si="4"/>
        <v>0</v>
      </c>
      <c r="AC16" s="15"/>
      <c r="AD16" s="15"/>
      <c r="AE16" s="39">
        <f t="shared" si="19"/>
        <v>0</v>
      </c>
      <c r="AF16" s="67">
        <v>287.76000000000005</v>
      </c>
      <c r="AG16" s="67">
        <v>207.68790240000004</v>
      </c>
      <c r="AH16" s="58">
        <f t="shared" si="5"/>
        <v>495.44790240000009</v>
      </c>
      <c r="AI16" s="77">
        <v>227.92549999999983</v>
      </c>
      <c r="AJ16" s="64">
        <v>627.65949999995826</v>
      </c>
      <c r="AK16" s="121">
        <f t="shared" si="22"/>
        <v>855.58499999995809</v>
      </c>
      <c r="AL16" s="67">
        <v>0</v>
      </c>
      <c r="AM16" s="67">
        <v>195</v>
      </c>
      <c r="AN16" s="58">
        <f t="shared" si="6"/>
        <v>195</v>
      </c>
      <c r="AO16" s="15">
        <v>0</v>
      </c>
      <c r="AP16" s="15">
        <v>39.503999999999998</v>
      </c>
      <c r="AQ16" s="39">
        <f t="shared" si="20"/>
        <v>39.503999999999998</v>
      </c>
      <c r="AR16" s="67">
        <v>25.607999999999997</v>
      </c>
      <c r="AS16" s="67">
        <v>10.2432</v>
      </c>
      <c r="AT16" s="58">
        <f>AR16+AS16</f>
        <v>35.851199999999999</v>
      </c>
      <c r="AU16" s="65">
        <v>26.4</v>
      </c>
      <c r="AV16" s="65">
        <v>10.56</v>
      </c>
      <c r="AW16" s="86">
        <f t="shared" si="8"/>
        <v>36.96</v>
      </c>
      <c r="AX16" s="92">
        <v>0</v>
      </c>
      <c r="AY16" s="57">
        <v>942.10203749999937</v>
      </c>
      <c r="AZ16" s="93">
        <f t="shared" si="24"/>
        <v>942.10203749999937</v>
      </c>
      <c r="BA16" s="88"/>
      <c r="BB16" s="39"/>
      <c r="BC16" s="39">
        <f t="shared" si="23"/>
        <v>0</v>
      </c>
      <c r="BD16" s="57"/>
      <c r="BE16" s="57"/>
      <c r="BF16" s="57">
        <f t="shared" si="21"/>
        <v>0</v>
      </c>
      <c r="BG16" s="39"/>
      <c r="BH16" s="39"/>
      <c r="BI16" s="39">
        <f t="shared" si="11"/>
        <v>0</v>
      </c>
      <c r="BJ16" s="94">
        <f t="shared" si="27"/>
        <v>503.86800000000005</v>
      </c>
      <c r="BK16" s="94">
        <f t="shared" si="27"/>
        <v>2900.8589598999988</v>
      </c>
      <c r="BL16" s="94">
        <f t="shared" si="14"/>
        <v>3404.7269598999992</v>
      </c>
      <c r="BN16" s="29"/>
      <c r="BO16" s="29"/>
      <c r="BP16" s="75"/>
      <c r="BQ16" s="75"/>
      <c r="BR16" s="29"/>
      <c r="BS16" s="29"/>
    </row>
    <row r="17" spans="1:71" x14ac:dyDescent="0.2">
      <c r="A17" s="13">
        <v>12</v>
      </c>
      <c r="B17" s="67">
        <v>102.5</v>
      </c>
      <c r="C17" s="67">
        <v>302.5</v>
      </c>
      <c r="D17" s="58">
        <f t="shared" si="25"/>
        <v>405</v>
      </c>
      <c r="E17" s="15">
        <v>1.25</v>
      </c>
      <c r="F17" s="15">
        <v>395</v>
      </c>
      <c r="G17" s="39">
        <f t="shared" si="15"/>
        <v>396.25</v>
      </c>
      <c r="H17" s="66">
        <v>6.375</v>
      </c>
      <c r="I17" s="66">
        <v>1058.25</v>
      </c>
      <c r="J17" s="58">
        <f>H17+I17</f>
        <v>1064.625</v>
      </c>
      <c r="K17" s="65">
        <v>12.75</v>
      </c>
      <c r="L17" s="65">
        <v>883.5</v>
      </c>
      <c r="M17" s="39">
        <f t="shared" si="16"/>
        <v>896.25</v>
      </c>
      <c r="N17" s="67">
        <v>0</v>
      </c>
      <c r="O17" s="67">
        <v>209.62942000000007</v>
      </c>
      <c r="P17" s="58">
        <f t="shared" si="26"/>
        <v>209.62942000000007</v>
      </c>
      <c r="Q17" s="15">
        <v>0</v>
      </c>
      <c r="R17" s="15">
        <v>131.35300000000001</v>
      </c>
      <c r="S17" s="39">
        <f t="shared" si="17"/>
        <v>131.35300000000001</v>
      </c>
      <c r="T17" s="67"/>
      <c r="U17" s="67"/>
      <c r="V17" s="58">
        <f t="shared" si="3"/>
        <v>0</v>
      </c>
      <c r="W17" s="65"/>
      <c r="X17" s="15"/>
      <c r="Y17" s="39">
        <f t="shared" si="18"/>
        <v>0</v>
      </c>
      <c r="Z17" s="67"/>
      <c r="AA17" s="67"/>
      <c r="AB17" s="58">
        <f t="shared" si="4"/>
        <v>0</v>
      </c>
      <c r="AC17" s="109"/>
      <c r="AD17" s="109"/>
      <c r="AE17" s="39">
        <f t="shared" si="19"/>
        <v>0</v>
      </c>
      <c r="AF17" s="67">
        <v>311.35632000000004</v>
      </c>
      <c r="AG17" s="67">
        <v>368.49628913576737</v>
      </c>
      <c r="AH17" s="58">
        <f t="shared" si="5"/>
        <v>679.85260913576735</v>
      </c>
      <c r="AI17" s="77">
        <v>210.56700000000001</v>
      </c>
      <c r="AJ17" s="64">
        <v>846.49899999999957</v>
      </c>
      <c r="AK17" s="121">
        <f t="shared" si="22"/>
        <v>1057.0659999999996</v>
      </c>
      <c r="AL17" s="67">
        <v>0</v>
      </c>
      <c r="AM17" s="67">
        <v>125.25</v>
      </c>
      <c r="AN17" s="58">
        <f t="shared" si="6"/>
        <v>125.25</v>
      </c>
      <c r="AO17" s="15">
        <v>0</v>
      </c>
      <c r="AP17" s="15">
        <v>16.559999999999999</v>
      </c>
      <c r="AQ17" s="39">
        <f t="shared" si="20"/>
        <v>16.559999999999999</v>
      </c>
      <c r="AR17" s="67">
        <v>114.46776</v>
      </c>
      <c r="AS17" s="67">
        <v>204.86399999999998</v>
      </c>
      <c r="AT17" s="58">
        <f t="shared" ref="AT17:AT57" si="28">AR17+AS17</f>
        <v>319.33175999999997</v>
      </c>
      <c r="AU17" s="65">
        <v>122.496</v>
      </c>
      <c r="AV17" s="65">
        <v>195.36</v>
      </c>
      <c r="AW17" s="86">
        <f t="shared" si="8"/>
        <v>317.85599999999999</v>
      </c>
      <c r="AX17" s="92">
        <v>0</v>
      </c>
      <c r="AY17" s="57">
        <v>737.13607499999966</v>
      </c>
      <c r="AZ17" s="93">
        <f t="shared" si="24"/>
        <v>737.13607499999966</v>
      </c>
      <c r="BA17" s="88"/>
      <c r="BB17" s="39"/>
      <c r="BC17" s="39">
        <f t="shared" si="23"/>
        <v>0</v>
      </c>
      <c r="BD17" s="57">
        <v>0</v>
      </c>
      <c r="BE17" s="57">
        <v>0</v>
      </c>
      <c r="BF17" s="57">
        <f t="shared" si="21"/>
        <v>0</v>
      </c>
      <c r="BG17" s="15"/>
      <c r="BH17" s="78"/>
      <c r="BI17" s="39">
        <f t="shared" si="11"/>
        <v>0</v>
      </c>
      <c r="BJ17" s="94">
        <f t="shared" si="27"/>
        <v>534.69908000000009</v>
      </c>
      <c r="BK17" s="94">
        <f t="shared" si="27"/>
        <v>3006.1257841357674</v>
      </c>
      <c r="BL17" s="94">
        <f t="shared" si="14"/>
        <v>3540.8248641357668</v>
      </c>
      <c r="BN17" s="29"/>
      <c r="BO17" s="29"/>
      <c r="BP17" s="75"/>
      <c r="BQ17" s="75"/>
      <c r="BR17" s="29"/>
      <c r="BS17" s="29"/>
    </row>
    <row r="18" spans="1:71" x14ac:dyDescent="0.2">
      <c r="A18" s="13">
        <v>13</v>
      </c>
      <c r="B18" s="67">
        <v>65</v>
      </c>
      <c r="C18" s="67">
        <v>287.5</v>
      </c>
      <c r="D18" s="58">
        <f t="shared" si="25"/>
        <v>352.5</v>
      </c>
      <c r="E18" s="34">
        <v>0</v>
      </c>
      <c r="F18" s="34">
        <v>495</v>
      </c>
      <c r="G18" s="39">
        <f t="shared" si="15"/>
        <v>495</v>
      </c>
      <c r="H18" s="66">
        <v>1.9124999999999999</v>
      </c>
      <c r="I18" s="66">
        <v>729.9375</v>
      </c>
      <c r="J18" s="58">
        <f t="shared" si="1"/>
        <v>731.85</v>
      </c>
      <c r="K18" s="65">
        <v>2.25</v>
      </c>
      <c r="L18" s="65">
        <v>969</v>
      </c>
      <c r="M18" s="39">
        <f t="shared" si="16"/>
        <v>971.25</v>
      </c>
      <c r="N18" s="67">
        <v>0</v>
      </c>
      <c r="O18" s="67">
        <v>179.23411000000004</v>
      </c>
      <c r="P18" s="58">
        <f t="shared" si="26"/>
        <v>179.23411000000004</v>
      </c>
      <c r="Q18" s="15">
        <v>0</v>
      </c>
      <c r="R18" s="15">
        <v>145.34800000000001</v>
      </c>
      <c r="S18" s="39">
        <f t="shared" si="17"/>
        <v>145.34800000000001</v>
      </c>
      <c r="T18" s="67"/>
      <c r="U18" s="67"/>
      <c r="V18" s="58">
        <f t="shared" si="3"/>
        <v>0</v>
      </c>
      <c r="W18" s="65"/>
      <c r="X18" s="15"/>
      <c r="Y18" s="39">
        <f t="shared" si="18"/>
        <v>0</v>
      </c>
      <c r="Z18" s="67"/>
      <c r="AA18" s="67"/>
      <c r="AB18" s="58">
        <f t="shared" si="4"/>
        <v>0</v>
      </c>
      <c r="AC18" s="109"/>
      <c r="AD18" s="109"/>
      <c r="AE18" s="39">
        <f t="shared" si="19"/>
        <v>0</v>
      </c>
      <c r="AF18" s="67">
        <v>301.57248000000004</v>
      </c>
      <c r="AG18" s="67">
        <v>508.82298720000006</v>
      </c>
      <c r="AH18" s="58">
        <f t="shared" si="5"/>
        <v>810.3954672000001</v>
      </c>
      <c r="AI18" s="77">
        <v>297.72399999999999</v>
      </c>
      <c r="AJ18" s="64">
        <v>1095.0289999999998</v>
      </c>
      <c r="AK18" s="121">
        <f t="shared" si="22"/>
        <v>1392.7529999999997</v>
      </c>
      <c r="AL18" s="67">
        <v>0</v>
      </c>
      <c r="AM18" s="67">
        <v>119.25</v>
      </c>
      <c r="AN18" s="58">
        <f t="shared" ref="AN18:AN35" si="29">AL18+AM18</f>
        <v>119.25</v>
      </c>
      <c r="AO18" s="15">
        <v>0</v>
      </c>
      <c r="AP18" s="15">
        <v>16.561</v>
      </c>
      <c r="AQ18" s="39">
        <f t="shared" si="20"/>
        <v>16.561</v>
      </c>
      <c r="AR18" s="67">
        <v>179.256</v>
      </c>
      <c r="AS18" s="67">
        <v>207.4248</v>
      </c>
      <c r="AT18" s="58">
        <f t="shared" si="28"/>
        <v>386.68079999999998</v>
      </c>
      <c r="AU18" s="65">
        <v>232.84800000000001</v>
      </c>
      <c r="AV18" s="65">
        <v>289.08</v>
      </c>
      <c r="AW18" s="86">
        <f t="shared" ref="AW18:AW53" si="30">SUM(AU18:AV18)</f>
        <v>521.928</v>
      </c>
      <c r="AX18" s="92">
        <v>0</v>
      </c>
      <c r="AY18" s="57">
        <v>1158.7304624999997</v>
      </c>
      <c r="AZ18" s="93">
        <f t="shared" si="24"/>
        <v>1158.7304624999997</v>
      </c>
      <c r="BA18" s="88"/>
      <c r="BB18" s="39"/>
      <c r="BC18" s="39">
        <f t="shared" si="23"/>
        <v>0</v>
      </c>
      <c r="BD18" s="57">
        <v>0</v>
      </c>
      <c r="BE18" s="57">
        <v>12.909600000000001</v>
      </c>
      <c r="BF18" s="57">
        <f t="shared" si="21"/>
        <v>12.909600000000001</v>
      </c>
      <c r="BG18" s="15"/>
      <c r="BH18" s="78"/>
      <c r="BI18" s="39">
        <f t="shared" si="11"/>
        <v>0</v>
      </c>
      <c r="BJ18" s="94">
        <f t="shared" si="27"/>
        <v>547.74098000000004</v>
      </c>
      <c r="BK18" s="94">
        <f t="shared" si="27"/>
        <v>3190.8998597</v>
      </c>
      <c r="BL18" s="94">
        <f t="shared" si="14"/>
        <v>3738.6408397</v>
      </c>
      <c r="BN18" s="29"/>
      <c r="BO18" s="29"/>
      <c r="BP18" s="75"/>
      <c r="BQ18" s="75"/>
      <c r="BR18" s="29"/>
      <c r="BS18" s="29"/>
    </row>
    <row r="19" spans="1:71" x14ac:dyDescent="0.2">
      <c r="A19" s="13">
        <v>14</v>
      </c>
      <c r="B19" s="67">
        <v>7.5</v>
      </c>
      <c r="C19" s="67">
        <v>262.5</v>
      </c>
      <c r="D19" s="58">
        <f t="shared" si="25"/>
        <v>270</v>
      </c>
      <c r="E19" s="15">
        <v>0</v>
      </c>
      <c r="F19" s="15">
        <v>225</v>
      </c>
      <c r="G19" s="39">
        <f t="shared" si="15"/>
        <v>225</v>
      </c>
      <c r="H19" s="66">
        <v>5.7374999999999998</v>
      </c>
      <c r="I19" s="66">
        <v>696.15</v>
      </c>
      <c r="J19" s="58">
        <f t="shared" si="1"/>
        <v>701.88749999999993</v>
      </c>
      <c r="K19" s="65">
        <v>1.5</v>
      </c>
      <c r="L19" s="65">
        <v>624.75</v>
      </c>
      <c r="M19" s="39">
        <f t="shared" si="16"/>
        <v>626.25</v>
      </c>
      <c r="N19" s="67">
        <v>0</v>
      </c>
      <c r="O19" s="67">
        <v>142.9956</v>
      </c>
      <c r="P19" s="58">
        <f t="shared" si="26"/>
        <v>142.9956</v>
      </c>
      <c r="Q19" s="15">
        <v>0</v>
      </c>
      <c r="R19" s="15">
        <v>85.697999999999993</v>
      </c>
      <c r="S19" s="39">
        <f t="shared" si="17"/>
        <v>85.697999999999993</v>
      </c>
      <c r="T19" s="67"/>
      <c r="U19" s="67"/>
      <c r="V19" s="58">
        <f t="shared" si="3"/>
        <v>0</v>
      </c>
      <c r="W19" s="65"/>
      <c r="X19" s="15"/>
      <c r="Y19" s="39">
        <f t="shared" si="18"/>
        <v>0</v>
      </c>
      <c r="Z19" s="67"/>
      <c r="AA19" s="67"/>
      <c r="AB19" s="58">
        <f t="shared" si="4"/>
        <v>0</v>
      </c>
      <c r="AC19" s="109"/>
      <c r="AD19" s="109"/>
      <c r="AE19" s="39">
        <f t="shared" si="19"/>
        <v>0</v>
      </c>
      <c r="AF19" s="67">
        <v>253.80432000000005</v>
      </c>
      <c r="AG19" s="67">
        <v>683.90825712000014</v>
      </c>
      <c r="AH19" s="58">
        <f t="shared" si="5"/>
        <v>937.71257712000022</v>
      </c>
      <c r="AI19" s="77">
        <v>159.9735</v>
      </c>
      <c r="AJ19" s="64">
        <v>899.04900000000009</v>
      </c>
      <c r="AK19" s="121">
        <f t="shared" si="22"/>
        <v>1059.0225</v>
      </c>
      <c r="AL19" s="67">
        <v>0</v>
      </c>
      <c r="AM19" s="67">
        <v>33</v>
      </c>
      <c r="AN19" s="58">
        <f t="shared" si="29"/>
        <v>33</v>
      </c>
      <c r="AO19" s="15">
        <v>0</v>
      </c>
      <c r="AP19" s="15">
        <v>5.52</v>
      </c>
      <c r="AQ19" s="39">
        <f t="shared" si="20"/>
        <v>5.52</v>
      </c>
      <c r="AR19" s="67">
        <v>190.08</v>
      </c>
      <c r="AS19" s="67">
        <v>213.84</v>
      </c>
      <c r="AT19" s="58">
        <f t="shared" si="28"/>
        <v>403.92</v>
      </c>
      <c r="AU19" s="39">
        <v>376.2</v>
      </c>
      <c r="AV19" s="39">
        <v>307.03199999999998</v>
      </c>
      <c r="AW19" s="86">
        <f t="shared" si="30"/>
        <v>683.23199999999997</v>
      </c>
      <c r="AX19" s="92">
        <v>0</v>
      </c>
      <c r="AY19" s="57">
        <v>886.04489999999987</v>
      </c>
      <c r="AZ19" s="93">
        <f t="shared" si="24"/>
        <v>886.04489999999987</v>
      </c>
      <c r="BA19" s="88"/>
      <c r="BB19" s="39"/>
      <c r="BC19" s="39">
        <f t="shared" si="23"/>
        <v>0</v>
      </c>
      <c r="BD19" s="57">
        <v>0</v>
      </c>
      <c r="BE19" s="57">
        <v>51.638400000000004</v>
      </c>
      <c r="BF19" s="57">
        <f t="shared" si="21"/>
        <v>51.638400000000004</v>
      </c>
      <c r="BG19" s="15"/>
      <c r="BH19" s="78"/>
      <c r="BI19" s="39">
        <f t="shared" si="11"/>
        <v>0</v>
      </c>
      <c r="BJ19" s="94">
        <f t="shared" si="27"/>
        <v>457.12182000000007</v>
      </c>
      <c r="BK19" s="94">
        <f t="shared" si="27"/>
        <v>2918.43875712</v>
      </c>
      <c r="BL19" s="94">
        <f t="shared" si="14"/>
        <v>3375.5605771200003</v>
      </c>
      <c r="BN19" s="29"/>
      <c r="BO19" s="29"/>
      <c r="BP19" s="75"/>
      <c r="BQ19" s="75"/>
      <c r="BR19" s="29"/>
      <c r="BS19" s="29"/>
    </row>
    <row r="20" spans="1:71" x14ac:dyDescent="0.2">
      <c r="A20" s="13">
        <v>15</v>
      </c>
      <c r="B20" s="67">
        <v>0</v>
      </c>
      <c r="C20" s="67">
        <v>232.5</v>
      </c>
      <c r="D20" s="58">
        <f t="shared" si="25"/>
        <v>232.5</v>
      </c>
      <c r="E20" s="15"/>
      <c r="F20" s="15"/>
      <c r="G20" s="39">
        <f t="shared" si="15"/>
        <v>0</v>
      </c>
      <c r="H20" s="66">
        <v>1.2749999999999999</v>
      </c>
      <c r="I20" s="66">
        <v>625.38749999999993</v>
      </c>
      <c r="J20" s="58">
        <f t="shared" si="1"/>
        <v>626.66249999999991</v>
      </c>
      <c r="K20" s="15"/>
      <c r="L20" s="15"/>
      <c r="M20" s="39">
        <f t="shared" si="16"/>
        <v>0</v>
      </c>
      <c r="N20" s="67">
        <v>0</v>
      </c>
      <c r="O20" s="67">
        <v>76.352760000000018</v>
      </c>
      <c r="P20" s="58">
        <f t="shared" si="26"/>
        <v>76.352760000000018</v>
      </c>
      <c r="Q20" s="15">
        <v>0</v>
      </c>
      <c r="R20" s="15">
        <v>64.215000000000003</v>
      </c>
      <c r="S20" s="39">
        <f>Q20+R20</f>
        <v>64.215000000000003</v>
      </c>
      <c r="T20" s="67"/>
      <c r="U20" s="67"/>
      <c r="V20" s="58">
        <f t="shared" si="3"/>
        <v>0</v>
      </c>
      <c r="W20" s="15"/>
      <c r="X20" s="15"/>
      <c r="Y20" s="39">
        <f t="shared" si="18"/>
        <v>0</v>
      </c>
      <c r="Z20" s="67"/>
      <c r="AA20" s="67"/>
      <c r="AB20" s="58">
        <f t="shared" si="4"/>
        <v>0</v>
      </c>
      <c r="AC20" s="109"/>
      <c r="AD20" s="109"/>
      <c r="AE20" s="39">
        <f t="shared" si="19"/>
        <v>0</v>
      </c>
      <c r="AF20" s="67">
        <v>199.12992</v>
      </c>
      <c r="AG20" s="67">
        <v>1021.3695888000001</v>
      </c>
      <c r="AH20" s="58">
        <f t="shared" si="5"/>
        <v>1220.4995088000001</v>
      </c>
      <c r="AI20" s="78">
        <v>166.24975000000001</v>
      </c>
      <c r="AJ20" s="64">
        <v>1507.1644500000007</v>
      </c>
      <c r="AK20" s="121">
        <f t="shared" si="22"/>
        <v>1673.4142000000006</v>
      </c>
      <c r="AL20" s="67">
        <v>0</v>
      </c>
      <c r="AM20" s="67">
        <v>27.52</v>
      </c>
      <c r="AN20" s="58">
        <f t="shared" si="29"/>
        <v>27.52</v>
      </c>
      <c r="AO20" s="15"/>
      <c r="AP20" s="15"/>
      <c r="AQ20" s="39">
        <f t="shared" si="20"/>
        <v>0</v>
      </c>
      <c r="AR20" s="67">
        <v>324.72000000000003</v>
      </c>
      <c r="AS20" s="67">
        <v>243.14400000000001</v>
      </c>
      <c r="AT20" s="58">
        <f t="shared" si="28"/>
        <v>567.86400000000003</v>
      </c>
      <c r="AU20" s="15">
        <v>201.16800000000001</v>
      </c>
      <c r="AV20" s="15">
        <v>295.94400000000002</v>
      </c>
      <c r="AW20" s="86">
        <f t="shared" si="30"/>
        <v>497.11200000000002</v>
      </c>
      <c r="AX20" s="92">
        <v>0</v>
      </c>
      <c r="AY20" s="57">
        <v>557.15009999999995</v>
      </c>
      <c r="AZ20" s="93">
        <f t="shared" si="24"/>
        <v>557.15009999999995</v>
      </c>
      <c r="BA20" s="88"/>
      <c r="BB20" s="39"/>
      <c r="BC20" s="39">
        <f t="shared" si="23"/>
        <v>0</v>
      </c>
      <c r="BD20" s="57">
        <v>0</v>
      </c>
      <c r="BE20" s="57">
        <v>124.7004</v>
      </c>
      <c r="BF20" s="57">
        <f t="shared" si="21"/>
        <v>124.7004</v>
      </c>
      <c r="BG20" s="15"/>
      <c r="BH20" s="78"/>
      <c r="BI20" s="39">
        <f t="shared" si="11"/>
        <v>0</v>
      </c>
      <c r="BJ20" s="94">
        <f t="shared" si="27"/>
        <v>525.12491999999997</v>
      </c>
      <c r="BK20" s="94">
        <f t="shared" si="27"/>
        <v>2783.4239487999998</v>
      </c>
      <c r="BL20" s="94">
        <f t="shared" si="14"/>
        <v>3308.5488687999996</v>
      </c>
      <c r="BN20" s="29"/>
      <c r="BO20" s="29"/>
      <c r="BP20" s="75"/>
      <c r="BQ20" s="75"/>
      <c r="BR20" s="29"/>
      <c r="BS20" s="29"/>
    </row>
    <row r="21" spans="1:71" x14ac:dyDescent="0.2">
      <c r="A21" s="13">
        <v>16</v>
      </c>
      <c r="B21" s="67">
        <v>0</v>
      </c>
      <c r="C21" s="67">
        <v>150</v>
      </c>
      <c r="D21" s="58">
        <f t="shared" si="25"/>
        <v>150</v>
      </c>
      <c r="E21" s="15"/>
      <c r="F21" s="15"/>
      <c r="G21" s="39">
        <f>E21+F21</f>
        <v>0</v>
      </c>
      <c r="H21" s="66">
        <v>0.63749999999999996</v>
      </c>
      <c r="I21" s="66">
        <v>684.03750000000002</v>
      </c>
      <c r="J21" s="58">
        <f>H21+I21</f>
        <v>684.67500000000007</v>
      </c>
      <c r="K21" s="15"/>
      <c r="L21" s="15"/>
      <c r="M21" s="39">
        <f t="shared" si="16"/>
        <v>0</v>
      </c>
      <c r="N21" s="67">
        <v>0</v>
      </c>
      <c r="O21" s="67">
        <v>92.926680000000019</v>
      </c>
      <c r="P21" s="58">
        <f t="shared" si="26"/>
        <v>92.926680000000019</v>
      </c>
      <c r="Q21" s="15">
        <v>0</v>
      </c>
      <c r="R21" s="15">
        <v>100.863</v>
      </c>
      <c r="S21" s="39">
        <f t="shared" si="17"/>
        <v>100.863</v>
      </c>
      <c r="T21" s="67">
        <v>82.32</v>
      </c>
      <c r="U21" s="67">
        <v>110.88</v>
      </c>
      <c r="V21" s="58">
        <f t="shared" si="3"/>
        <v>193.2</v>
      </c>
      <c r="W21" s="15"/>
      <c r="X21" s="15"/>
      <c r="Y21" s="39">
        <f t="shared" si="18"/>
        <v>0</v>
      </c>
      <c r="Z21" s="67"/>
      <c r="AA21" s="67"/>
      <c r="AB21" s="58">
        <f t="shared" si="4"/>
        <v>0</v>
      </c>
      <c r="AC21" s="109"/>
      <c r="AD21" s="109"/>
      <c r="AE21" s="39">
        <f t="shared" si="19"/>
        <v>0</v>
      </c>
      <c r="AF21" s="67">
        <v>282.00480000000005</v>
      </c>
      <c r="AG21" s="67">
        <v>1307.0059200000001</v>
      </c>
      <c r="AH21" s="58">
        <f t="shared" si="5"/>
        <v>1589.0107200000002</v>
      </c>
      <c r="AI21" s="78">
        <v>378.02300000000031</v>
      </c>
      <c r="AJ21" s="64">
        <v>2056.7620000000002</v>
      </c>
      <c r="AK21" s="121">
        <f t="shared" si="22"/>
        <v>2434.7850000000003</v>
      </c>
      <c r="AL21" s="67">
        <v>0</v>
      </c>
      <c r="AM21" s="67">
        <v>165</v>
      </c>
      <c r="AN21" s="58">
        <f t="shared" si="29"/>
        <v>165</v>
      </c>
      <c r="AO21" s="15"/>
      <c r="AP21" s="15"/>
      <c r="AQ21" s="39">
        <f t="shared" si="20"/>
        <v>0</v>
      </c>
      <c r="AR21" s="67">
        <v>310.464</v>
      </c>
      <c r="AS21" s="67">
        <v>525.88800000000003</v>
      </c>
      <c r="AT21" s="58">
        <f t="shared" si="28"/>
        <v>836.35200000000009</v>
      </c>
      <c r="AU21" s="15">
        <v>187.70400000000001</v>
      </c>
      <c r="AV21" s="15">
        <v>315.74400000000003</v>
      </c>
      <c r="AW21" s="86">
        <f t="shared" si="30"/>
        <v>503.44800000000004</v>
      </c>
      <c r="AX21" s="92">
        <v>0</v>
      </c>
      <c r="AY21" s="57">
        <v>770.56004999999959</v>
      </c>
      <c r="AZ21" s="93">
        <f t="shared" si="24"/>
        <v>770.56004999999959</v>
      </c>
      <c r="BA21" s="88"/>
      <c r="BB21" s="39"/>
      <c r="BC21" s="39">
        <f t="shared" si="23"/>
        <v>0</v>
      </c>
      <c r="BD21" s="57">
        <v>0</v>
      </c>
      <c r="BE21" s="57">
        <v>125</v>
      </c>
      <c r="BF21" s="57">
        <f t="shared" si="21"/>
        <v>125</v>
      </c>
      <c r="BG21" s="15"/>
      <c r="BH21" s="15"/>
      <c r="BI21" s="39">
        <f t="shared" si="11"/>
        <v>0</v>
      </c>
      <c r="BJ21" s="94">
        <f t="shared" si="27"/>
        <v>675.42630000000008</v>
      </c>
      <c r="BK21" s="94">
        <f t="shared" si="27"/>
        <v>3806.2981499999996</v>
      </c>
      <c r="BL21" s="94">
        <f t="shared" si="14"/>
        <v>4481.7244499999997</v>
      </c>
      <c r="BN21" s="32"/>
      <c r="BO21" s="97"/>
      <c r="BP21" s="75"/>
      <c r="BQ21" s="32"/>
    </row>
    <row r="22" spans="1:71" x14ac:dyDescent="0.2">
      <c r="A22" s="13">
        <v>17</v>
      </c>
      <c r="B22" s="67">
        <v>0</v>
      </c>
      <c r="C22" s="67">
        <v>60</v>
      </c>
      <c r="D22" s="58">
        <f t="shared" si="25"/>
        <v>60</v>
      </c>
      <c r="E22" s="15"/>
      <c r="F22" s="15"/>
      <c r="G22" s="39">
        <f t="shared" ref="G22:G45" si="31">E22+F22</f>
        <v>0</v>
      </c>
      <c r="H22" s="66">
        <v>0.63749999999999996</v>
      </c>
      <c r="I22" s="66">
        <v>779.02499999999998</v>
      </c>
      <c r="J22" s="58">
        <f>H22+I22</f>
        <v>779.66250000000002</v>
      </c>
      <c r="K22" s="65"/>
      <c r="L22" s="65"/>
      <c r="M22" s="39">
        <f>K22+L22</f>
        <v>0</v>
      </c>
      <c r="N22" s="67">
        <v>0</v>
      </c>
      <c r="O22" s="67">
        <v>40.821220000000011</v>
      </c>
      <c r="P22" s="58">
        <f t="shared" si="26"/>
        <v>40.821220000000011</v>
      </c>
      <c r="Q22" s="15">
        <v>0</v>
      </c>
      <c r="R22" s="15">
        <v>0</v>
      </c>
      <c r="S22" s="39">
        <f t="shared" si="17"/>
        <v>0</v>
      </c>
      <c r="T22" s="67">
        <v>98.783999999999992</v>
      </c>
      <c r="U22" s="67">
        <v>64.209599999999995</v>
      </c>
      <c r="V22" s="58">
        <f t="shared" si="3"/>
        <v>162.99359999999999</v>
      </c>
      <c r="W22" s="15"/>
      <c r="X22" s="15"/>
      <c r="Y22" s="39">
        <f t="shared" si="18"/>
        <v>0</v>
      </c>
      <c r="Z22" s="67"/>
      <c r="AA22" s="67"/>
      <c r="AB22" s="58">
        <f t="shared" si="4"/>
        <v>0</v>
      </c>
      <c r="AC22" s="109"/>
      <c r="AD22" s="109"/>
      <c r="AE22" s="39">
        <f t="shared" si="19"/>
        <v>0</v>
      </c>
      <c r="AF22" s="67">
        <v>336.67920000000004</v>
      </c>
      <c r="AG22" s="67">
        <v>1861.6963200000005</v>
      </c>
      <c r="AH22" s="58">
        <f t="shared" si="5"/>
        <v>2198.3755200000005</v>
      </c>
      <c r="AI22" s="33"/>
      <c r="AJ22" s="64"/>
      <c r="AK22" s="121">
        <f t="shared" si="22"/>
        <v>0</v>
      </c>
      <c r="AL22" s="67">
        <v>0</v>
      </c>
      <c r="AM22" s="67">
        <v>49.68</v>
      </c>
      <c r="AN22" s="58">
        <f t="shared" si="29"/>
        <v>49.68</v>
      </c>
      <c r="AO22" s="15"/>
      <c r="AP22" s="15"/>
      <c r="AQ22" s="39">
        <f t="shared" si="20"/>
        <v>0</v>
      </c>
      <c r="AR22" s="67">
        <v>319.44</v>
      </c>
      <c r="AS22" s="67">
        <v>569.71199999999999</v>
      </c>
      <c r="AT22" s="58">
        <f>AR22+AS22</f>
        <v>889.15200000000004</v>
      </c>
      <c r="AU22" s="15"/>
      <c r="AV22" s="15"/>
      <c r="AW22" s="86">
        <f>SUM(AU22:AV22)</f>
        <v>0</v>
      </c>
      <c r="AX22" s="92">
        <v>0</v>
      </c>
      <c r="AY22" s="57">
        <v>215.27999999999997</v>
      </c>
      <c r="AZ22" s="93">
        <f t="shared" si="24"/>
        <v>215.27999999999997</v>
      </c>
      <c r="BA22" s="88"/>
      <c r="BB22" s="39"/>
      <c r="BC22" s="39">
        <f t="shared" si="23"/>
        <v>0</v>
      </c>
      <c r="BD22" s="57">
        <v>0</v>
      </c>
      <c r="BE22" s="57">
        <v>156.9744</v>
      </c>
      <c r="BF22" s="57">
        <f t="shared" si="21"/>
        <v>156.9744</v>
      </c>
      <c r="BG22" s="15"/>
      <c r="BH22" s="15"/>
      <c r="BI22" s="39">
        <f t="shared" si="11"/>
        <v>0</v>
      </c>
      <c r="BJ22" s="94">
        <f t="shared" ref="BJ22:BK25" si="32">B22+H22+N22+T22+Z22+AF22+AL22+AR22+AX22</f>
        <v>755.54070000000002</v>
      </c>
      <c r="BK22" s="94">
        <f t="shared" si="32"/>
        <v>3640.4241400000001</v>
      </c>
      <c r="BL22" s="94">
        <f t="shared" si="14"/>
        <v>4395.9648399999996</v>
      </c>
      <c r="BN22" s="32"/>
      <c r="BO22" s="97"/>
      <c r="BP22" s="75"/>
      <c r="BQ22" s="75"/>
    </row>
    <row r="23" spans="1:71" x14ac:dyDescent="0.2">
      <c r="A23" s="13">
        <v>18</v>
      </c>
      <c r="B23" s="67"/>
      <c r="C23" s="67"/>
      <c r="D23" s="58">
        <f t="shared" si="0"/>
        <v>0</v>
      </c>
      <c r="E23" s="65"/>
      <c r="F23" s="65"/>
      <c r="G23" s="39">
        <f t="shared" si="31"/>
        <v>0</v>
      </c>
      <c r="H23" s="66">
        <v>0.63749999999999996</v>
      </c>
      <c r="I23" s="66">
        <v>717.1875</v>
      </c>
      <c r="J23" s="58">
        <f>H23+I23</f>
        <v>717.82500000000005</v>
      </c>
      <c r="K23" s="65"/>
      <c r="L23" s="65"/>
      <c r="M23" s="39">
        <f t="shared" si="16"/>
        <v>0</v>
      </c>
      <c r="N23" s="67">
        <v>0</v>
      </c>
      <c r="O23" s="67">
        <v>67.994960000000006</v>
      </c>
      <c r="P23" s="58">
        <f t="shared" si="26"/>
        <v>67.994960000000006</v>
      </c>
      <c r="Q23" s="65"/>
      <c r="R23" s="65"/>
      <c r="S23" s="39">
        <f t="shared" si="17"/>
        <v>0</v>
      </c>
      <c r="T23" s="67">
        <v>131.49612403200001</v>
      </c>
      <c r="U23" s="67">
        <v>248.10589439999995</v>
      </c>
      <c r="V23" s="58">
        <f t="shared" si="3"/>
        <v>379.60201843199997</v>
      </c>
      <c r="W23" s="15"/>
      <c r="X23" s="15"/>
      <c r="Y23" s="39">
        <f t="shared" si="18"/>
        <v>0</v>
      </c>
      <c r="Z23" s="67"/>
      <c r="AA23" s="67"/>
      <c r="AB23" s="58">
        <f t="shared" si="4"/>
        <v>0</v>
      </c>
      <c r="AC23" s="15"/>
      <c r="AD23" s="15"/>
      <c r="AE23" s="15">
        <f>AC23+AD23</f>
        <v>0</v>
      </c>
      <c r="AF23" s="67">
        <v>290.63760000000002</v>
      </c>
      <c r="AG23" s="67">
        <v>2592.4272000000001</v>
      </c>
      <c r="AH23" s="58">
        <f t="shared" si="5"/>
        <v>2883.0648000000001</v>
      </c>
      <c r="AI23" s="33"/>
      <c r="AJ23" s="64"/>
      <c r="AK23" s="121">
        <f t="shared" ref="AK23:AK57" si="33">AI23+AJ23</f>
        <v>0</v>
      </c>
      <c r="AL23" s="67">
        <v>0</v>
      </c>
      <c r="AM23" s="67">
        <v>16.567999999999998</v>
      </c>
      <c r="AN23" s="58">
        <f t="shared" si="29"/>
        <v>16.567999999999998</v>
      </c>
      <c r="AO23" s="15"/>
      <c r="AP23" s="15"/>
      <c r="AQ23" s="39">
        <f t="shared" si="20"/>
        <v>0</v>
      </c>
      <c r="AR23" s="67">
        <v>319.44</v>
      </c>
      <c r="AS23" s="67">
        <v>588.72</v>
      </c>
      <c r="AT23" s="58">
        <f>AR23+AS23</f>
        <v>908.16000000000008</v>
      </c>
      <c r="AU23" s="15"/>
      <c r="AV23" s="15"/>
      <c r="AW23" s="86">
        <f>SUM(AU23:AV23)</f>
        <v>0</v>
      </c>
      <c r="AX23" s="92">
        <v>0</v>
      </c>
      <c r="AY23" s="57">
        <v>459.481425</v>
      </c>
      <c r="AZ23" s="93">
        <f t="shared" si="24"/>
        <v>459.481425</v>
      </c>
      <c r="BA23" s="88"/>
      <c r="BB23" s="39"/>
      <c r="BC23" s="39">
        <f t="shared" si="23"/>
        <v>0</v>
      </c>
      <c r="BD23" s="57">
        <v>0</v>
      </c>
      <c r="BE23" s="57">
        <v>124.7004</v>
      </c>
      <c r="BF23" s="57">
        <f t="shared" si="21"/>
        <v>124.7004</v>
      </c>
      <c r="BG23" s="15"/>
      <c r="BH23" s="15"/>
      <c r="BI23" s="39">
        <f t="shared" si="11"/>
        <v>0</v>
      </c>
      <c r="BJ23" s="94">
        <f t="shared" si="32"/>
        <v>742.21122403200002</v>
      </c>
      <c r="BK23" s="94">
        <f t="shared" si="32"/>
        <v>4690.4849794000002</v>
      </c>
      <c r="BL23" s="94">
        <f t="shared" si="14"/>
        <v>5432.6962034320004</v>
      </c>
      <c r="BN23" s="32"/>
      <c r="BO23" s="29"/>
      <c r="BP23" s="75"/>
      <c r="BQ23" s="75"/>
    </row>
    <row r="24" spans="1:71" x14ac:dyDescent="0.2">
      <c r="A24" s="13">
        <v>19</v>
      </c>
      <c r="B24" s="67"/>
      <c r="C24" s="67"/>
      <c r="D24" s="58">
        <f t="shared" si="0"/>
        <v>0</v>
      </c>
      <c r="E24" s="65"/>
      <c r="F24" s="65"/>
      <c r="G24" s="39">
        <f t="shared" si="31"/>
        <v>0</v>
      </c>
      <c r="H24" s="66">
        <v>0.63749999999999996</v>
      </c>
      <c r="I24" s="66">
        <v>299.625</v>
      </c>
      <c r="J24" s="58">
        <f>H24+I24</f>
        <v>300.26249999999999</v>
      </c>
      <c r="K24" s="15"/>
      <c r="L24" s="15"/>
      <c r="M24" s="39">
        <f t="shared" si="16"/>
        <v>0</v>
      </c>
      <c r="N24" s="67">
        <v>0</v>
      </c>
      <c r="O24" s="67">
        <v>29.644560000000006</v>
      </c>
      <c r="P24" s="58">
        <f t="shared" si="26"/>
        <v>29.644560000000006</v>
      </c>
      <c r="Q24" s="65"/>
      <c r="R24" s="65"/>
      <c r="S24" s="39">
        <f t="shared" si="17"/>
        <v>0</v>
      </c>
      <c r="T24" s="67">
        <v>178.45902547199998</v>
      </c>
      <c r="U24" s="67">
        <v>177.21849599999999</v>
      </c>
      <c r="V24" s="58">
        <f t="shared" si="3"/>
        <v>355.67752147199997</v>
      </c>
      <c r="W24" s="65"/>
      <c r="X24" s="65"/>
      <c r="Y24" s="39">
        <f t="shared" si="18"/>
        <v>0</v>
      </c>
      <c r="Z24" s="67"/>
      <c r="AA24" s="67"/>
      <c r="AB24" s="58">
        <f t="shared" si="4"/>
        <v>0</v>
      </c>
      <c r="AC24" s="15"/>
      <c r="AD24" s="15"/>
      <c r="AE24" s="15">
        <f>AC24+AD24</f>
        <v>0</v>
      </c>
      <c r="AF24" s="67">
        <v>235.9632</v>
      </c>
      <c r="AG24" s="67">
        <v>2712.3887999999997</v>
      </c>
      <c r="AH24" s="58">
        <f t="shared" si="5"/>
        <v>2948.3519999999999</v>
      </c>
      <c r="AI24" s="33"/>
      <c r="AJ24" s="74"/>
      <c r="AK24" s="121">
        <f t="shared" si="33"/>
        <v>0</v>
      </c>
      <c r="AL24" s="67">
        <v>0</v>
      </c>
      <c r="AM24" s="67">
        <v>16.567999999999998</v>
      </c>
      <c r="AN24" s="58">
        <f t="shared" si="29"/>
        <v>16.567999999999998</v>
      </c>
      <c r="AO24" s="15"/>
      <c r="AP24" s="15"/>
      <c r="AQ24" s="39">
        <f t="shared" si="20"/>
        <v>0</v>
      </c>
      <c r="AR24" s="67">
        <v>326.83199999999999</v>
      </c>
      <c r="AS24" s="67">
        <v>652.08000000000004</v>
      </c>
      <c r="AT24" s="58">
        <f>AR24+AS24</f>
        <v>978.91200000000003</v>
      </c>
      <c r="AU24" s="65"/>
      <c r="AV24" s="65"/>
      <c r="AW24" s="86">
        <f>SUM(AU24:AV24)</f>
        <v>0</v>
      </c>
      <c r="AX24" s="92">
        <v>0</v>
      </c>
      <c r="AY24" s="57">
        <v>593.81692499999986</v>
      </c>
      <c r="AZ24" s="93">
        <f t="shared" si="24"/>
        <v>593.81692499999986</v>
      </c>
      <c r="BA24" s="88"/>
      <c r="BB24" s="39"/>
      <c r="BC24" s="39">
        <f t="shared" si="23"/>
        <v>0</v>
      </c>
      <c r="BD24" s="57">
        <v>0</v>
      </c>
      <c r="BE24" s="57">
        <v>125</v>
      </c>
      <c r="BF24" s="57">
        <f t="shared" si="21"/>
        <v>125</v>
      </c>
      <c r="BG24" s="15"/>
      <c r="BH24" s="15"/>
      <c r="BI24" s="39">
        <f t="shared" si="11"/>
        <v>0</v>
      </c>
      <c r="BJ24" s="94">
        <f t="shared" si="32"/>
        <v>741.89172547199996</v>
      </c>
      <c r="BK24" s="94">
        <f t="shared" si="32"/>
        <v>4481.3417810000001</v>
      </c>
      <c r="BL24" s="94">
        <f t="shared" si="14"/>
        <v>5223.233506472</v>
      </c>
      <c r="BN24" s="70"/>
      <c r="BO24" s="29"/>
      <c r="BP24" s="75"/>
      <c r="BQ24" s="75"/>
    </row>
    <row r="25" spans="1:71" x14ac:dyDescent="0.2">
      <c r="A25" s="13">
        <v>20</v>
      </c>
      <c r="B25" s="67"/>
      <c r="C25" s="67"/>
      <c r="D25" s="58">
        <f t="shared" si="0"/>
        <v>0</v>
      </c>
      <c r="E25" s="65"/>
      <c r="F25" s="65"/>
      <c r="G25" s="39">
        <f t="shared" si="31"/>
        <v>0</v>
      </c>
      <c r="H25" s="66">
        <v>0.63749999999999996</v>
      </c>
      <c r="I25" s="66">
        <v>148.75</v>
      </c>
      <c r="J25" s="58">
        <f>H25+I25</f>
        <v>149.38749999999999</v>
      </c>
      <c r="K25" s="15"/>
      <c r="L25" s="15"/>
      <c r="M25" s="39">
        <f t="shared" si="16"/>
        <v>0</v>
      </c>
      <c r="N25" s="67">
        <v>0</v>
      </c>
      <c r="O25" s="67">
        <v>6.0548399999999996</v>
      </c>
      <c r="P25" s="58">
        <f t="shared" si="26"/>
        <v>6.0548399999999996</v>
      </c>
      <c r="Q25" s="65"/>
      <c r="R25" s="65"/>
      <c r="S25" s="39">
        <f t="shared" si="17"/>
        <v>0</v>
      </c>
      <c r="T25" s="67">
        <v>197.24418604799999</v>
      </c>
      <c r="U25" s="67">
        <v>141.77479679999999</v>
      </c>
      <c r="V25" s="58">
        <f t="shared" si="3"/>
        <v>339.01898284799995</v>
      </c>
      <c r="W25" s="65"/>
      <c r="X25" s="65"/>
      <c r="Y25" s="39">
        <f t="shared" si="18"/>
        <v>0</v>
      </c>
      <c r="Z25" s="67"/>
      <c r="AA25" s="67"/>
      <c r="AB25" s="58">
        <f t="shared" si="4"/>
        <v>0</v>
      </c>
      <c r="AC25" s="15"/>
      <c r="AD25" s="15"/>
      <c r="AE25" s="15">
        <f t="shared" ref="AE25:AE57" si="34">AC25+AD25</f>
        <v>0</v>
      </c>
      <c r="AF25" s="67">
        <v>363.15312000000006</v>
      </c>
      <c r="AG25" s="67">
        <v>2787.4651199999998</v>
      </c>
      <c r="AH25" s="58">
        <f t="shared" si="5"/>
        <v>3150.6182399999998</v>
      </c>
      <c r="AI25" s="33"/>
      <c r="AJ25" s="74"/>
      <c r="AK25" s="121">
        <f t="shared" si="33"/>
        <v>0</v>
      </c>
      <c r="AL25" s="67">
        <v>0</v>
      </c>
      <c r="AM25" s="67">
        <v>11</v>
      </c>
      <c r="AN25" s="58">
        <f t="shared" si="29"/>
        <v>11</v>
      </c>
      <c r="AO25" s="15"/>
      <c r="AP25" s="15"/>
      <c r="AQ25" s="39">
        <f t="shared" si="20"/>
        <v>0</v>
      </c>
      <c r="AR25" s="67">
        <v>315.74400000000003</v>
      </c>
      <c r="AS25" s="67">
        <v>686.4</v>
      </c>
      <c r="AT25" s="58">
        <f>AR25+AS25</f>
        <v>1002.144</v>
      </c>
      <c r="AU25" s="65"/>
      <c r="AV25" s="65"/>
      <c r="AW25" s="86">
        <f>SUM(AU25:AV25)</f>
        <v>0</v>
      </c>
      <c r="AX25" s="92">
        <v>0</v>
      </c>
      <c r="AY25" s="57">
        <v>751.93267499999945</v>
      </c>
      <c r="AZ25" s="93">
        <f t="shared" si="24"/>
        <v>751.93267499999945</v>
      </c>
      <c r="BA25" s="88"/>
      <c r="BB25" s="39"/>
      <c r="BC25" s="39">
        <f t="shared" si="23"/>
        <v>0</v>
      </c>
      <c r="BD25" s="57">
        <v>0</v>
      </c>
      <c r="BE25" s="57">
        <v>62.4</v>
      </c>
      <c r="BF25" s="57">
        <f t="shared" si="21"/>
        <v>62.4</v>
      </c>
      <c r="BG25" s="39"/>
      <c r="BH25" s="39"/>
      <c r="BI25" s="39">
        <f t="shared" si="11"/>
        <v>0</v>
      </c>
      <c r="BJ25" s="94">
        <f t="shared" si="32"/>
        <v>876.77880604800009</v>
      </c>
      <c r="BK25" s="94">
        <f t="shared" si="32"/>
        <v>4533.3774317999996</v>
      </c>
      <c r="BL25" s="94">
        <f t="shared" si="14"/>
        <v>5410.1562378479985</v>
      </c>
      <c r="BN25" s="70"/>
      <c r="BO25" s="29"/>
      <c r="BP25" s="75"/>
      <c r="BQ25" s="75"/>
    </row>
    <row r="26" spans="1:71" x14ac:dyDescent="0.2">
      <c r="A26" s="13">
        <v>21</v>
      </c>
      <c r="B26" s="67"/>
      <c r="C26" s="67"/>
      <c r="D26" s="58">
        <f t="shared" si="0"/>
        <v>0</v>
      </c>
      <c r="E26" s="15"/>
      <c r="F26" s="15"/>
      <c r="G26" s="39">
        <f t="shared" si="31"/>
        <v>0</v>
      </c>
      <c r="H26" s="66">
        <v>0</v>
      </c>
      <c r="I26" s="66">
        <v>0</v>
      </c>
      <c r="J26" s="58">
        <f t="shared" si="1"/>
        <v>0</v>
      </c>
      <c r="K26" s="15"/>
      <c r="L26" s="15"/>
      <c r="M26" s="39">
        <f t="shared" si="16"/>
        <v>0</v>
      </c>
      <c r="N26" s="67">
        <v>0</v>
      </c>
      <c r="O26" s="67">
        <v>6.16</v>
      </c>
      <c r="P26" s="58">
        <f t="shared" si="26"/>
        <v>6.16</v>
      </c>
      <c r="Q26" s="65"/>
      <c r="R26" s="65"/>
      <c r="S26" s="39">
        <f t="shared" si="17"/>
        <v>0</v>
      </c>
      <c r="T26" s="67">
        <v>206.63676633599997</v>
      </c>
      <c r="U26" s="67">
        <v>106.33109760000001</v>
      </c>
      <c r="V26" s="58">
        <f t="shared" si="3"/>
        <v>312.96786393599996</v>
      </c>
      <c r="W26" s="65"/>
      <c r="X26" s="65"/>
      <c r="Y26" s="39">
        <f t="shared" si="18"/>
        <v>0</v>
      </c>
      <c r="Z26" s="67"/>
      <c r="AA26" s="67"/>
      <c r="AB26" s="58">
        <f t="shared" si="4"/>
        <v>0</v>
      </c>
      <c r="AC26" s="15"/>
      <c r="AD26" s="15"/>
      <c r="AE26" s="15">
        <f t="shared" si="34"/>
        <v>0</v>
      </c>
      <c r="AF26" s="67">
        <v>281.42928000000001</v>
      </c>
      <c r="AG26" s="67">
        <v>2793.6638399999997</v>
      </c>
      <c r="AH26" s="58">
        <f t="shared" si="5"/>
        <v>3075.0931199999995</v>
      </c>
      <c r="AI26" s="33"/>
      <c r="AJ26" s="74"/>
      <c r="AK26" s="121">
        <f t="shared" si="33"/>
        <v>0</v>
      </c>
      <c r="AL26" s="67">
        <v>0</v>
      </c>
      <c r="AM26" s="67">
        <v>0</v>
      </c>
      <c r="AN26" s="58">
        <f t="shared" si="29"/>
        <v>0</v>
      </c>
      <c r="AO26" s="15"/>
      <c r="AP26" s="15"/>
      <c r="AQ26" s="39">
        <f t="shared" si="20"/>
        <v>0</v>
      </c>
      <c r="AR26" s="67">
        <v>271.70087999999998</v>
      </c>
      <c r="AS26" s="67">
        <v>516.76943999999992</v>
      </c>
      <c r="AT26" s="58">
        <f t="shared" si="28"/>
        <v>788.4703199999999</v>
      </c>
      <c r="AU26" s="65"/>
      <c r="AV26" s="65"/>
      <c r="AW26" s="86">
        <f t="shared" si="30"/>
        <v>0</v>
      </c>
      <c r="AX26" s="92">
        <v>0</v>
      </c>
      <c r="AY26" s="57">
        <v>1250.7436500000001</v>
      </c>
      <c r="AZ26" s="93">
        <f t="shared" si="24"/>
        <v>1250.7436500000001</v>
      </c>
      <c r="BA26" s="88"/>
      <c r="BB26" s="15"/>
      <c r="BC26" s="39">
        <f t="shared" si="23"/>
        <v>0</v>
      </c>
      <c r="BD26" s="57">
        <v>0</v>
      </c>
      <c r="BE26" s="57">
        <v>62</v>
      </c>
      <c r="BF26" s="57">
        <f t="shared" si="21"/>
        <v>62</v>
      </c>
      <c r="BG26" s="39"/>
      <c r="BH26" s="39"/>
      <c r="BI26" s="39">
        <f t="shared" si="11"/>
        <v>0</v>
      </c>
      <c r="BJ26" s="94">
        <f t="shared" ref="BJ26:BJ35" si="35">B26+H26+N26+T26+Z26+AF26+AL26+AR26+AX26</f>
        <v>759.76692633599998</v>
      </c>
      <c r="BK26" s="94">
        <f t="shared" ref="BK26:BK35" si="36">C26+I26+O26+U26+AA26+AG26+AM26+AS26+AY26</f>
        <v>4673.6680275999997</v>
      </c>
      <c r="BL26" s="94">
        <f t="shared" si="14"/>
        <v>5433.4349539359991</v>
      </c>
      <c r="BN26" s="71"/>
      <c r="BO26" s="29"/>
      <c r="BP26" s="75"/>
      <c r="BQ26" s="75"/>
    </row>
    <row r="27" spans="1:71" x14ac:dyDescent="0.2">
      <c r="A27" s="13">
        <v>22</v>
      </c>
      <c r="B27" s="67"/>
      <c r="C27" s="67"/>
      <c r="D27" s="58">
        <f t="shared" si="0"/>
        <v>0</v>
      </c>
      <c r="E27" s="15"/>
      <c r="F27" s="15"/>
      <c r="G27" s="39">
        <f t="shared" si="31"/>
        <v>0</v>
      </c>
      <c r="H27" s="66">
        <v>0</v>
      </c>
      <c r="I27" s="66">
        <v>0</v>
      </c>
      <c r="J27" s="58">
        <f>H27+I27</f>
        <v>0</v>
      </c>
      <c r="K27" s="15"/>
      <c r="L27" s="15"/>
      <c r="M27" s="39">
        <f t="shared" si="16"/>
        <v>0</v>
      </c>
      <c r="N27" s="67">
        <v>0</v>
      </c>
      <c r="O27" s="67">
        <v>0</v>
      </c>
      <c r="P27" s="58">
        <f t="shared" si="26"/>
        <v>0</v>
      </c>
      <c r="Q27" s="15"/>
      <c r="R27" s="15"/>
      <c r="S27" s="39">
        <f t="shared" si="17"/>
        <v>0</v>
      </c>
      <c r="T27" s="67">
        <v>210</v>
      </c>
      <c r="U27" s="67">
        <v>159.4966464</v>
      </c>
      <c r="V27" s="58">
        <f t="shared" si="3"/>
        <v>369.49664640000003</v>
      </c>
      <c r="W27" s="15"/>
      <c r="X27" s="15"/>
      <c r="Y27" s="39">
        <f t="shared" si="18"/>
        <v>0</v>
      </c>
      <c r="Z27" s="67"/>
      <c r="AA27" s="67"/>
      <c r="AB27" s="58">
        <f t="shared" si="4"/>
        <v>0</v>
      </c>
      <c r="AC27" s="15"/>
      <c r="AD27" s="15"/>
      <c r="AE27" s="15">
        <f t="shared" si="34"/>
        <v>0</v>
      </c>
      <c r="AF27" s="58">
        <v>404.01504000000006</v>
      </c>
      <c r="AG27" s="83">
        <v>3458.8171200000006</v>
      </c>
      <c r="AH27" s="58">
        <f t="shared" si="5"/>
        <v>3862.8321600000008</v>
      </c>
      <c r="AI27" s="33"/>
      <c r="AJ27" s="74"/>
      <c r="AK27" s="121">
        <f t="shared" si="33"/>
        <v>0</v>
      </c>
      <c r="AL27" s="67">
        <v>0</v>
      </c>
      <c r="AM27" s="67">
        <v>0</v>
      </c>
      <c r="AN27" s="58">
        <f t="shared" si="29"/>
        <v>0</v>
      </c>
      <c r="AO27" s="15"/>
      <c r="AP27" s="15"/>
      <c r="AQ27" s="39">
        <f t="shared" si="20"/>
        <v>0</v>
      </c>
      <c r="AR27" s="67">
        <v>229.19159999999999</v>
      </c>
      <c r="AS27" s="67">
        <v>438.15287999999998</v>
      </c>
      <c r="AT27" s="58">
        <f t="shared" si="28"/>
        <v>667.34447999999998</v>
      </c>
      <c r="AU27" s="15"/>
      <c r="AV27" s="15"/>
      <c r="AW27" s="86">
        <f t="shared" si="30"/>
        <v>0</v>
      </c>
      <c r="AX27" s="92">
        <v>0</v>
      </c>
      <c r="AY27" s="57">
        <v>746.73787500000003</v>
      </c>
      <c r="AZ27" s="93">
        <f t="shared" si="24"/>
        <v>746.73787500000003</v>
      </c>
      <c r="BA27" s="88"/>
      <c r="BB27" s="15"/>
      <c r="BC27" s="39">
        <f t="shared" si="23"/>
        <v>0</v>
      </c>
      <c r="BD27" s="57">
        <v>0</v>
      </c>
      <c r="BE27" s="57">
        <v>51.638400000000004</v>
      </c>
      <c r="BF27" s="57">
        <f t="shared" si="21"/>
        <v>51.638400000000004</v>
      </c>
      <c r="BG27" s="39"/>
      <c r="BH27" s="39"/>
      <c r="BI27" s="39">
        <f t="shared" si="11"/>
        <v>0</v>
      </c>
      <c r="BJ27" s="94">
        <f t="shared" si="35"/>
        <v>843.20663999999999</v>
      </c>
      <c r="BK27" s="94">
        <f t="shared" si="36"/>
        <v>4803.2045214000009</v>
      </c>
      <c r="BL27" s="94">
        <f t="shared" si="14"/>
        <v>5646.4111614000003</v>
      </c>
      <c r="BN27" s="71"/>
      <c r="BO27" s="97"/>
      <c r="BP27" s="75"/>
      <c r="BQ27" s="75"/>
    </row>
    <row r="28" spans="1:71" x14ac:dyDescent="0.2">
      <c r="A28" s="13">
        <v>23</v>
      </c>
      <c r="B28" s="67"/>
      <c r="C28" s="67"/>
      <c r="D28" s="58">
        <f t="shared" si="0"/>
        <v>0</v>
      </c>
      <c r="E28" s="15"/>
      <c r="F28" s="15"/>
      <c r="G28" s="39">
        <f t="shared" si="31"/>
        <v>0</v>
      </c>
      <c r="H28" s="66">
        <v>0</v>
      </c>
      <c r="I28" s="66">
        <v>0</v>
      </c>
      <c r="J28" s="58">
        <f t="shared" si="1"/>
        <v>0</v>
      </c>
      <c r="K28" s="15"/>
      <c r="L28" s="15"/>
      <c r="M28" s="39">
        <f t="shared" si="16"/>
        <v>0</v>
      </c>
      <c r="N28" s="67"/>
      <c r="O28" s="67"/>
      <c r="P28" s="58">
        <f t="shared" si="26"/>
        <v>0</v>
      </c>
      <c r="Q28" s="15"/>
      <c r="R28" s="15"/>
      <c r="S28" s="39">
        <f t="shared" si="17"/>
        <v>0</v>
      </c>
      <c r="T28" s="67">
        <v>126</v>
      </c>
      <c r="U28" s="67">
        <v>70.887398399999995</v>
      </c>
      <c r="V28" s="58">
        <f t="shared" si="3"/>
        <v>196.8873984</v>
      </c>
      <c r="W28" s="15"/>
      <c r="X28" s="15"/>
      <c r="Y28" s="39">
        <f>W28+X28</f>
        <v>0</v>
      </c>
      <c r="Z28" s="67"/>
      <c r="AA28" s="67"/>
      <c r="AB28" s="58">
        <f t="shared" si="4"/>
        <v>0</v>
      </c>
      <c r="AC28" s="15"/>
      <c r="AD28" s="15"/>
      <c r="AE28" s="15">
        <f t="shared" si="34"/>
        <v>0</v>
      </c>
      <c r="AF28" s="67">
        <v>250.92672000000002</v>
      </c>
      <c r="AG28" s="83">
        <v>3228.3187200000002</v>
      </c>
      <c r="AH28" s="58">
        <f t="shared" si="5"/>
        <v>3479.2454400000001</v>
      </c>
      <c r="AI28" s="72"/>
      <c r="AJ28" s="74"/>
      <c r="AK28" s="121">
        <f t="shared" si="33"/>
        <v>0</v>
      </c>
      <c r="AL28" s="67">
        <v>0</v>
      </c>
      <c r="AM28" s="67">
        <v>0</v>
      </c>
      <c r="AN28" s="58">
        <f t="shared" si="29"/>
        <v>0</v>
      </c>
      <c r="AO28" s="15"/>
      <c r="AP28" s="15"/>
      <c r="AQ28" s="39">
        <f t="shared" si="20"/>
        <v>0</v>
      </c>
      <c r="AR28" s="67">
        <v>200.51064</v>
      </c>
      <c r="AS28" s="67">
        <v>444.04271999999997</v>
      </c>
      <c r="AT28" s="58">
        <f t="shared" si="28"/>
        <v>644.55336</v>
      </c>
      <c r="AU28" s="15"/>
      <c r="AV28" s="15"/>
      <c r="AW28" s="86">
        <f t="shared" si="30"/>
        <v>0</v>
      </c>
      <c r="AX28" s="92">
        <v>0</v>
      </c>
      <c r="AY28" s="57">
        <v>239.90508750000001</v>
      </c>
      <c r="AZ28" s="93">
        <f t="shared" si="24"/>
        <v>239.90508750000001</v>
      </c>
      <c r="BA28" s="88"/>
      <c r="BB28" s="15"/>
      <c r="BC28" s="39">
        <f t="shared" si="23"/>
        <v>0</v>
      </c>
      <c r="BD28" s="57">
        <v>0</v>
      </c>
      <c r="BE28" s="57">
        <v>51.638400000000004</v>
      </c>
      <c r="BF28" s="57">
        <f t="shared" si="21"/>
        <v>51.638400000000004</v>
      </c>
      <c r="BG28" s="39"/>
      <c r="BH28" s="39"/>
      <c r="BI28" s="39">
        <f t="shared" si="11"/>
        <v>0</v>
      </c>
      <c r="BJ28" s="94">
        <f t="shared" si="35"/>
        <v>577.43736000000001</v>
      </c>
      <c r="BK28" s="94">
        <f t="shared" si="36"/>
        <v>3983.1539259000001</v>
      </c>
      <c r="BL28" s="94">
        <f t="shared" si="14"/>
        <v>4560.5912859000009</v>
      </c>
      <c r="BN28" s="71"/>
      <c r="BO28" s="97"/>
      <c r="BP28" s="75"/>
      <c r="BQ28" s="75"/>
    </row>
    <row r="29" spans="1:71" x14ac:dyDescent="0.2">
      <c r="A29" s="13">
        <v>24</v>
      </c>
      <c r="B29" s="67"/>
      <c r="C29" s="67"/>
      <c r="D29" s="58">
        <f t="shared" si="0"/>
        <v>0</v>
      </c>
      <c r="E29" s="15"/>
      <c r="F29" s="15"/>
      <c r="G29" s="39">
        <f t="shared" si="31"/>
        <v>0</v>
      </c>
      <c r="H29" s="66">
        <v>0</v>
      </c>
      <c r="I29" s="66">
        <v>0</v>
      </c>
      <c r="J29" s="58">
        <f t="shared" si="1"/>
        <v>0</v>
      </c>
      <c r="K29" s="15"/>
      <c r="L29" s="15"/>
      <c r="M29" s="39">
        <f t="shared" si="16"/>
        <v>0</v>
      </c>
      <c r="N29" s="67"/>
      <c r="O29" s="67"/>
      <c r="P29" s="58">
        <f t="shared" si="26"/>
        <v>0</v>
      </c>
      <c r="Q29" s="15"/>
      <c r="R29" s="15"/>
      <c r="S29" s="39">
        <f t="shared" si="17"/>
        <v>0</v>
      </c>
      <c r="T29" s="67">
        <v>100.8</v>
      </c>
      <c r="U29" s="67">
        <v>88.609247999999994</v>
      </c>
      <c r="V29" s="58">
        <f t="shared" si="3"/>
        <v>189.40924799999999</v>
      </c>
      <c r="W29" s="15"/>
      <c r="X29" s="15"/>
      <c r="Y29" s="39">
        <f t="shared" si="18"/>
        <v>0</v>
      </c>
      <c r="Z29" s="67"/>
      <c r="AA29" s="67"/>
      <c r="AB29" s="58">
        <f>Z29+AA29</f>
        <v>0</v>
      </c>
      <c r="AC29" s="15"/>
      <c r="AD29" s="15"/>
      <c r="AE29" s="15">
        <f t="shared" si="34"/>
        <v>0</v>
      </c>
      <c r="AF29" s="67">
        <v>210.64032</v>
      </c>
      <c r="AG29" s="83">
        <v>3299.6198400000003</v>
      </c>
      <c r="AH29" s="58">
        <f t="shared" si="5"/>
        <v>3510.2601600000003</v>
      </c>
      <c r="AI29" s="72"/>
      <c r="AJ29" s="74"/>
      <c r="AK29" s="121">
        <f>AI29+AJ29</f>
        <v>0</v>
      </c>
      <c r="AL29" s="67"/>
      <c r="AM29" s="67"/>
      <c r="AN29" s="58">
        <f t="shared" si="29"/>
        <v>0</v>
      </c>
      <c r="AO29" s="15"/>
      <c r="AP29" s="15"/>
      <c r="AQ29" s="39">
        <f t="shared" si="20"/>
        <v>0</v>
      </c>
      <c r="AR29" s="67">
        <v>207.68088</v>
      </c>
      <c r="AS29" s="67">
        <v>422.78807999999998</v>
      </c>
      <c r="AT29" s="58">
        <f t="shared" si="28"/>
        <v>630.46895999999992</v>
      </c>
      <c r="AU29" s="15"/>
      <c r="AV29" s="15"/>
      <c r="AW29" s="86">
        <f t="shared" si="30"/>
        <v>0</v>
      </c>
      <c r="AX29" s="92">
        <v>0</v>
      </c>
      <c r="AY29" s="57">
        <v>797.20484999999962</v>
      </c>
      <c r="AZ29" s="93">
        <f t="shared" si="24"/>
        <v>797.20484999999962</v>
      </c>
      <c r="BA29" s="88"/>
      <c r="BB29" s="15"/>
      <c r="BC29" s="39">
        <f t="shared" si="23"/>
        <v>0</v>
      </c>
      <c r="BD29" s="57">
        <v>0</v>
      </c>
      <c r="BE29" s="57">
        <v>51.638400000000004</v>
      </c>
      <c r="BF29" s="57">
        <f t="shared" si="21"/>
        <v>51.638400000000004</v>
      </c>
      <c r="BG29" s="39"/>
      <c r="BH29" s="39"/>
      <c r="BI29" s="39">
        <f t="shared" si="11"/>
        <v>0</v>
      </c>
      <c r="BJ29" s="94">
        <f t="shared" si="35"/>
        <v>519.12120000000004</v>
      </c>
      <c r="BK29" s="94">
        <f t="shared" si="36"/>
        <v>4608.2220180000004</v>
      </c>
      <c r="BL29" s="94">
        <f t="shared" si="14"/>
        <v>5127.343218</v>
      </c>
      <c r="BN29" s="71"/>
      <c r="BO29" s="97"/>
      <c r="BP29" s="75"/>
      <c r="BQ29" s="75"/>
    </row>
    <row r="30" spans="1:71" x14ac:dyDescent="0.2">
      <c r="A30" s="13">
        <v>25</v>
      </c>
      <c r="B30" s="67"/>
      <c r="C30" s="67"/>
      <c r="D30" s="58">
        <f t="shared" si="0"/>
        <v>0</v>
      </c>
      <c r="E30" s="15"/>
      <c r="F30" s="15"/>
      <c r="G30" s="39">
        <f t="shared" si="31"/>
        <v>0</v>
      </c>
      <c r="H30" s="67">
        <v>0</v>
      </c>
      <c r="I30" s="67">
        <v>0</v>
      </c>
      <c r="J30" s="58">
        <f t="shared" si="1"/>
        <v>0</v>
      </c>
      <c r="K30" s="15"/>
      <c r="L30" s="15"/>
      <c r="M30" s="39">
        <f t="shared" si="16"/>
        <v>0</v>
      </c>
      <c r="N30" s="67"/>
      <c r="O30" s="67"/>
      <c r="P30" s="58">
        <f t="shared" si="26"/>
        <v>0</v>
      </c>
      <c r="Q30" s="15"/>
      <c r="R30" s="15"/>
      <c r="S30" s="39">
        <f t="shared" si="17"/>
        <v>0</v>
      </c>
      <c r="T30" s="67">
        <v>84</v>
      </c>
      <c r="U30" s="67">
        <v>212.66219520000001</v>
      </c>
      <c r="V30" s="58">
        <f t="shared" si="3"/>
        <v>296.66219520000004</v>
      </c>
      <c r="W30" s="15"/>
      <c r="X30" s="15"/>
      <c r="Y30" s="39">
        <f t="shared" si="18"/>
        <v>0</v>
      </c>
      <c r="Z30" s="67"/>
      <c r="AA30" s="67"/>
      <c r="AB30" s="58">
        <f t="shared" ref="AB30:AB57" si="37">Z30+AA30</f>
        <v>0</v>
      </c>
      <c r="AC30" s="15"/>
      <c r="AD30" s="15"/>
      <c r="AE30" s="15">
        <f t="shared" si="34"/>
        <v>0</v>
      </c>
      <c r="AF30" s="67">
        <v>170.35392000000002</v>
      </c>
      <c r="AG30" s="83">
        <v>3124.9521599999998</v>
      </c>
      <c r="AH30" s="58">
        <f t="shared" si="5"/>
        <v>3295.3060799999998</v>
      </c>
      <c r="AI30" s="72"/>
      <c r="AJ30" s="74"/>
      <c r="AK30" s="121">
        <f t="shared" si="33"/>
        <v>0</v>
      </c>
      <c r="AL30" s="67"/>
      <c r="AM30" s="67"/>
      <c r="AN30" s="58">
        <f t="shared" si="29"/>
        <v>0</v>
      </c>
      <c r="AO30" s="15"/>
      <c r="AP30" s="15"/>
      <c r="AQ30" s="39">
        <f t="shared" si="20"/>
        <v>0</v>
      </c>
      <c r="AR30" s="67">
        <v>236.10575999999998</v>
      </c>
      <c r="AS30" s="67">
        <v>311.90544</v>
      </c>
      <c r="AT30" s="58">
        <f t="shared" si="28"/>
        <v>548.01119999999992</v>
      </c>
      <c r="AU30" s="15"/>
      <c r="AV30" s="15"/>
      <c r="AW30" s="86">
        <f t="shared" si="30"/>
        <v>0</v>
      </c>
      <c r="AX30" s="92">
        <v>0</v>
      </c>
      <c r="AY30" s="57">
        <v>499.971064125</v>
      </c>
      <c r="AZ30" s="93">
        <f t="shared" si="24"/>
        <v>499.971064125</v>
      </c>
      <c r="BA30" s="88"/>
      <c r="BB30" s="39"/>
      <c r="BC30" s="39">
        <f t="shared" si="23"/>
        <v>0</v>
      </c>
      <c r="BD30" s="57"/>
      <c r="BE30" s="57"/>
      <c r="BF30" s="57">
        <f t="shared" si="21"/>
        <v>0</v>
      </c>
      <c r="BG30" s="39"/>
      <c r="BH30" s="39"/>
      <c r="BI30" s="39">
        <f t="shared" si="11"/>
        <v>0</v>
      </c>
      <c r="BJ30" s="94">
        <f t="shared" si="35"/>
        <v>490.45967999999999</v>
      </c>
      <c r="BK30" s="94">
        <f t="shared" si="36"/>
        <v>4149.4908593250002</v>
      </c>
      <c r="BL30" s="94">
        <f t="shared" si="14"/>
        <v>4639.9505393250001</v>
      </c>
      <c r="BN30" s="71"/>
      <c r="BO30" s="97"/>
      <c r="BP30" s="75"/>
      <c r="BQ30" s="75"/>
    </row>
    <row r="31" spans="1:71" x14ac:dyDescent="0.2">
      <c r="A31" s="13">
        <v>26</v>
      </c>
      <c r="B31" s="67"/>
      <c r="C31" s="67"/>
      <c r="D31" s="58">
        <f t="shared" si="0"/>
        <v>0</v>
      </c>
      <c r="E31" s="15"/>
      <c r="F31" s="15"/>
      <c r="G31" s="39">
        <f t="shared" si="31"/>
        <v>0</v>
      </c>
      <c r="H31" s="67"/>
      <c r="I31" s="67"/>
      <c r="J31" s="58">
        <f t="shared" si="1"/>
        <v>0</v>
      </c>
      <c r="K31" s="15"/>
      <c r="L31" s="15"/>
      <c r="M31" s="39">
        <f t="shared" si="16"/>
        <v>0</v>
      </c>
      <c r="N31" s="67"/>
      <c r="O31" s="67"/>
      <c r="P31" s="58">
        <f>N31+O31</f>
        <v>0</v>
      </c>
      <c r="Q31" s="15"/>
      <c r="R31" s="15"/>
      <c r="S31" s="39">
        <f t="shared" si="17"/>
        <v>0</v>
      </c>
      <c r="T31" s="67">
        <v>75.599999999999994</v>
      </c>
      <c r="U31" s="67">
        <v>212.66219520000001</v>
      </c>
      <c r="V31" s="58">
        <f t="shared" si="3"/>
        <v>288.26219520000001</v>
      </c>
      <c r="W31" s="15"/>
      <c r="X31" s="15"/>
      <c r="Y31" s="39">
        <f t="shared" si="18"/>
        <v>0</v>
      </c>
      <c r="Z31" s="67"/>
      <c r="AA31" s="67"/>
      <c r="AB31" s="58">
        <f t="shared" si="37"/>
        <v>0</v>
      </c>
      <c r="AC31" s="15"/>
      <c r="AD31" s="15"/>
      <c r="AE31" s="15">
        <f t="shared" si="34"/>
        <v>0</v>
      </c>
      <c r="AF31" s="67">
        <v>100.71600000000001</v>
      </c>
      <c r="AG31" s="83">
        <v>2816.7532799999999</v>
      </c>
      <c r="AH31" s="58">
        <f t="shared" si="5"/>
        <v>2917.4692799999998</v>
      </c>
      <c r="AI31" s="72"/>
      <c r="AJ31" s="74"/>
      <c r="AK31" s="121">
        <f t="shared" si="33"/>
        <v>0</v>
      </c>
      <c r="AL31" s="67"/>
      <c r="AM31" s="67"/>
      <c r="AN31" s="58">
        <f t="shared" si="29"/>
        <v>0</v>
      </c>
      <c r="AO31" s="15"/>
      <c r="AP31" s="15"/>
      <c r="AQ31" s="39">
        <f t="shared" si="20"/>
        <v>0</v>
      </c>
      <c r="AR31" s="67">
        <v>235.59359999999998</v>
      </c>
      <c r="AS31" s="67">
        <v>264.78672</v>
      </c>
      <c r="AT31" s="58">
        <f t="shared" si="28"/>
        <v>500.38031999999998</v>
      </c>
      <c r="AU31" s="65"/>
      <c r="AV31" s="15"/>
      <c r="AW31" s="86">
        <f t="shared" si="30"/>
        <v>0</v>
      </c>
      <c r="AX31" s="92">
        <v>0</v>
      </c>
      <c r="AY31" s="57">
        <v>961.83690037499969</v>
      </c>
      <c r="AZ31" s="93">
        <f t="shared" si="24"/>
        <v>961.83690037499969</v>
      </c>
      <c r="BA31" s="88"/>
      <c r="BB31" s="39"/>
      <c r="BC31" s="39">
        <f t="shared" si="23"/>
        <v>0</v>
      </c>
      <c r="BD31" s="57"/>
      <c r="BE31" s="57"/>
      <c r="BF31" s="57">
        <f t="shared" si="21"/>
        <v>0</v>
      </c>
      <c r="BG31" s="39"/>
      <c r="BH31" s="39"/>
      <c r="BI31" s="39">
        <f t="shared" si="11"/>
        <v>0</v>
      </c>
      <c r="BJ31" s="94">
        <f t="shared" si="35"/>
        <v>411.90959999999995</v>
      </c>
      <c r="BK31" s="94">
        <f t="shared" si="36"/>
        <v>4256.0390955749999</v>
      </c>
      <c r="BL31" s="94">
        <f t="shared" si="14"/>
        <v>4667.948695574999</v>
      </c>
      <c r="BN31" s="71"/>
      <c r="BO31" s="97"/>
      <c r="BP31" s="75"/>
      <c r="BQ31" s="75"/>
    </row>
    <row r="32" spans="1:71" x14ac:dyDescent="0.2">
      <c r="A32" s="13">
        <v>27</v>
      </c>
      <c r="B32" s="67"/>
      <c r="C32" s="67"/>
      <c r="D32" s="58">
        <f t="shared" si="0"/>
        <v>0</v>
      </c>
      <c r="E32" s="15"/>
      <c r="F32" s="15"/>
      <c r="G32" s="39">
        <f t="shared" si="31"/>
        <v>0</v>
      </c>
      <c r="H32" s="67"/>
      <c r="I32" s="67"/>
      <c r="J32" s="58">
        <f t="shared" si="1"/>
        <v>0</v>
      </c>
      <c r="K32" s="15"/>
      <c r="L32" s="15"/>
      <c r="M32" s="39">
        <f t="shared" si="16"/>
        <v>0</v>
      </c>
      <c r="N32" s="67"/>
      <c r="O32" s="67"/>
      <c r="P32" s="58">
        <f t="shared" si="26"/>
        <v>0</v>
      </c>
      <c r="Q32" s="15"/>
      <c r="R32" s="15"/>
      <c r="S32" s="39">
        <f>Q32+R32</f>
        <v>0</v>
      </c>
      <c r="T32" s="67">
        <v>63</v>
      </c>
      <c r="U32" s="67">
        <v>248.10589439999995</v>
      </c>
      <c r="V32" s="58">
        <f t="shared" si="3"/>
        <v>311.10589439999995</v>
      </c>
      <c r="W32" s="15"/>
      <c r="X32" s="15"/>
      <c r="Y32" s="39">
        <f t="shared" si="18"/>
        <v>0</v>
      </c>
      <c r="Z32" s="67"/>
      <c r="AA32" s="67"/>
      <c r="AB32" s="58">
        <f t="shared" ref="AB32:AB39" si="38">Z32+AA32</f>
        <v>0</v>
      </c>
      <c r="AC32" s="15"/>
      <c r="AD32" s="15"/>
      <c r="AE32" s="15">
        <f t="shared" si="34"/>
        <v>0</v>
      </c>
      <c r="AF32" s="67">
        <v>340.70784000000003</v>
      </c>
      <c r="AG32" s="83">
        <v>2756.69328</v>
      </c>
      <c r="AH32" s="58">
        <f t="shared" si="5"/>
        <v>3097.40112</v>
      </c>
      <c r="AI32" s="15"/>
      <c r="AJ32" s="15"/>
      <c r="AK32" s="121">
        <f t="shared" si="33"/>
        <v>0</v>
      </c>
      <c r="AL32" s="67"/>
      <c r="AM32" s="67"/>
      <c r="AN32" s="58">
        <f t="shared" si="29"/>
        <v>0</v>
      </c>
      <c r="AO32" s="15"/>
      <c r="AP32" s="15"/>
      <c r="AQ32" s="39">
        <f t="shared" si="20"/>
        <v>0</v>
      </c>
      <c r="AR32" s="67">
        <v>230.21592000000001</v>
      </c>
      <c r="AS32" s="67">
        <v>241.9956</v>
      </c>
      <c r="AT32" s="58">
        <f t="shared" si="28"/>
        <v>472.21152000000001</v>
      </c>
      <c r="AU32" s="65"/>
      <c r="AV32" s="15"/>
      <c r="AW32" s="86">
        <f t="shared" si="30"/>
        <v>0</v>
      </c>
      <c r="AX32" s="92">
        <v>0</v>
      </c>
      <c r="AY32" s="57">
        <v>908.15594999999962</v>
      </c>
      <c r="AZ32" s="93">
        <f t="shared" si="24"/>
        <v>908.15594999999962</v>
      </c>
      <c r="BA32" s="88"/>
      <c r="BB32" s="39"/>
      <c r="BC32" s="39">
        <f t="shared" si="23"/>
        <v>0</v>
      </c>
      <c r="BD32" s="57"/>
      <c r="BE32" s="57"/>
      <c r="BF32" s="57">
        <f t="shared" si="21"/>
        <v>0</v>
      </c>
      <c r="BG32" s="39"/>
      <c r="BH32" s="39"/>
      <c r="BI32" s="39">
        <f t="shared" si="11"/>
        <v>0</v>
      </c>
      <c r="BJ32" s="94">
        <f t="shared" si="35"/>
        <v>633.92376000000002</v>
      </c>
      <c r="BK32" s="94">
        <f t="shared" si="36"/>
        <v>4154.9507243999997</v>
      </c>
      <c r="BL32" s="94">
        <f t="shared" si="14"/>
        <v>4788.8744843999993</v>
      </c>
      <c r="BN32" s="70"/>
      <c r="BO32" s="97"/>
      <c r="BP32" s="75"/>
      <c r="BQ32" s="75"/>
    </row>
    <row r="33" spans="1:69" x14ac:dyDescent="0.2">
      <c r="A33" s="13">
        <v>28</v>
      </c>
      <c r="B33" s="67"/>
      <c r="C33" s="67"/>
      <c r="D33" s="58">
        <f t="shared" si="0"/>
        <v>0</v>
      </c>
      <c r="E33" s="15"/>
      <c r="F33" s="15"/>
      <c r="G33" s="39">
        <f t="shared" si="31"/>
        <v>0</v>
      </c>
      <c r="H33" s="67"/>
      <c r="I33" s="67"/>
      <c r="J33" s="58">
        <f t="shared" si="1"/>
        <v>0</v>
      </c>
      <c r="K33" s="15"/>
      <c r="L33" s="15"/>
      <c r="M33" s="39">
        <f t="shared" si="16"/>
        <v>0</v>
      </c>
      <c r="N33" s="67"/>
      <c r="O33" s="67"/>
      <c r="P33" s="58">
        <f t="shared" si="26"/>
        <v>0</v>
      </c>
      <c r="Q33" s="15"/>
      <c r="R33" s="15"/>
      <c r="S33" s="39">
        <f>Q33+R33</f>
        <v>0</v>
      </c>
      <c r="T33" s="67">
        <v>5.28</v>
      </c>
      <c r="U33" s="67">
        <v>265.827744</v>
      </c>
      <c r="V33" s="58">
        <f t="shared" si="3"/>
        <v>271.10774399999997</v>
      </c>
      <c r="W33" s="15"/>
      <c r="X33" s="15"/>
      <c r="Y33" s="39">
        <f t="shared" si="18"/>
        <v>0</v>
      </c>
      <c r="Z33" s="67"/>
      <c r="AA33" s="67"/>
      <c r="AB33" s="58">
        <f t="shared" si="38"/>
        <v>0</v>
      </c>
      <c r="AC33" s="15"/>
      <c r="AD33" s="15"/>
      <c r="AE33" s="15">
        <f t="shared" si="34"/>
        <v>0</v>
      </c>
      <c r="AF33" s="67">
        <v>219.27312000000003</v>
      </c>
      <c r="AG33" s="58">
        <v>2563.5033600000002</v>
      </c>
      <c r="AH33" s="58">
        <f t="shared" si="5"/>
        <v>2782.77648</v>
      </c>
      <c r="AI33" s="15"/>
      <c r="AJ33" s="15"/>
      <c r="AK33" s="121">
        <f t="shared" si="33"/>
        <v>0</v>
      </c>
      <c r="AL33" s="67"/>
      <c r="AM33" s="67"/>
      <c r="AN33" s="58">
        <f t="shared" si="29"/>
        <v>0</v>
      </c>
      <c r="AO33" s="15"/>
      <c r="AP33" s="15"/>
      <c r="AQ33" s="39">
        <f t="shared" si="20"/>
        <v>0</v>
      </c>
      <c r="AR33" s="67">
        <v>211.00991999999999</v>
      </c>
      <c r="AS33" s="67">
        <v>262.22592000000003</v>
      </c>
      <c r="AT33" s="58">
        <f t="shared" si="28"/>
        <v>473.23584000000005</v>
      </c>
      <c r="AU33" s="65"/>
      <c r="AV33" s="15"/>
      <c r="AW33" s="86">
        <f t="shared" si="30"/>
        <v>0</v>
      </c>
      <c r="AX33" s="92">
        <v>0</v>
      </c>
      <c r="AY33" s="57">
        <v>438.26361149999991</v>
      </c>
      <c r="AZ33" s="93">
        <f t="shared" si="24"/>
        <v>438.26361149999991</v>
      </c>
      <c r="BA33" s="88"/>
      <c r="BB33" s="39"/>
      <c r="BC33" s="39">
        <f t="shared" si="23"/>
        <v>0</v>
      </c>
      <c r="BD33" s="57"/>
      <c r="BE33" s="57"/>
      <c r="BF33" s="57">
        <f t="shared" si="21"/>
        <v>0</v>
      </c>
      <c r="BG33" s="39"/>
      <c r="BH33" s="39"/>
      <c r="BI33" s="39">
        <f t="shared" si="11"/>
        <v>0</v>
      </c>
      <c r="BJ33" s="94">
        <f t="shared" si="35"/>
        <v>435.56304</v>
      </c>
      <c r="BK33" s="94">
        <f t="shared" si="36"/>
        <v>3529.8206355000002</v>
      </c>
      <c r="BL33" s="94">
        <f t="shared" si="14"/>
        <v>3965.3836754999998</v>
      </c>
      <c r="BN33" s="70"/>
      <c r="BO33" s="97"/>
      <c r="BP33" s="75"/>
      <c r="BQ33" s="75"/>
    </row>
    <row r="34" spans="1:69" x14ac:dyDescent="0.2">
      <c r="A34" s="13">
        <v>29</v>
      </c>
      <c r="B34" s="67"/>
      <c r="C34" s="67"/>
      <c r="D34" s="58">
        <f t="shared" si="0"/>
        <v>0</v>
      </c>
      <c r="E34" s="15"/>
      <c r="F34" s="15"/>
      <c r="G34" s="39">
        <f t="shared" si="31"/>
        <v>0</v>
      </c>
      <c r="H34" s="67"/>
      <c r="I34" s="67"/>
      <c r="J34" s="58">
        <f t="shared" si="1"/>
        <v>0</v>
      </c>
      <c r="K34" s="15"/>
      <c r="L34" s="15"/>
      <c r="M34" s="39">
        <f t="shared" si="16"/>
        <v>0</v>
      </c>
      <c r="N34" s="67"/>
      <c r="O34" s="67"/>
      <c r="P34" s="58">
        <f t="shared" si="26"/>
        <v>0</v>
      </c>
      <c r="Q34" s="15"/>
      <c r="R34" s="15"/>
      <c r="S34" s="39">
        <f t="shared" si="17"/>
        <v>0</v>
      </c>
      <c r="T34" s="67">
        <v>5.28</v>
      </c>
      <c r="U34" s="67">
        <v>336.71514239999999</v>
      </c>
      <c r="V34" s="58">
        <f t="shared" si="3"/>
        <v>341.99514239999996</v>
      </c>
      <c r="W34" s="15"/>
      <c r="X34" s="15"/>
      <c r="Y34" s="39">
        <f t="shared" si="18"/>
        <v>0</v>
      </c>
      <c r="Z34" s="67"/>
      <c r="AA34" s="67"/>
      <c r="AB34" s="58">
        <f t="shared" si="38"/>
        <v>0</v>
      </c>
      <c r="AC34" s="15"/>
      <c r="AD34" s="15"/>
      <c r="AE34" s="15">
        <f t="shared" si="34"/>
        <v>0</v>
      </c>
      <c r="AF34" s="67">
        <v>201.43200000000002</v>
      </c>
      <c r="AG34" s="58">
        <v>2514.9062400000003</v>
      </c>
      <c r="AH34" s="58">
        <f t="shared" si="5"/>
        <v>2716.33824</v>
      </c>
      <c r="AI34" s="15"/>
      <c r="AJ34" s="15"/>
      <c r="AK34" s="121">
        <f t="shared" si="33"/>
        <v>0</v>
      </c>
      <c r="AL34" s="67"/>
      <c r="AM34" s="67"/>
      <c r="AN34" s="58">
        <f t="shared" si="29"/>
        <v>0</v>
      </c>
      <c r="AO34" s="15"/>
      <c r="AP34" s="15"/>
      <c r="AQ34" s="39">
        <f t="shared" si="20"/>
        <v>0</v>
      </c>
      <c r="AR34" s="67">
        <v>225.86256</v>
      </c>
      <c r="AS34" s="67">
        <v>230.21592000000001</v>
      </c>
      <c r="AT34" s="58">
        <f t="shared" si="28"/>
        <v>456.07848000000001</v>
      </c>
      <c r="AU34" s="65"/>
      <c r="AV34" s="15"/>
      <c r="AW34" s="86">
        <f t="shared" si="30"/>
        <v>0</v>
      </c>
      <c r="AX34" s="92">
        <v>0</v>
      </c>
      <c r="AY34" s="57">
        <v>467.61828749999995</v>
      </c>
      <c r="AZ34" s="93">
        <f t="shared" si="24"/>
        <v>467.61828749999995</v>
      </c>
      <c r="BA34" s="88"/>
      <c r="BB34" s="39"/>
      <c r="BC34" s="39">
        <f t="shared" si="23"/>
        <v>0</v>
      </c>
      <c r="BD34" s="57"/>
      <c r="BE34" s="57"/>
      <c r="BF34" s="57">
        <f t="shared" si="21"/>
        <v>0</v>
      </c>
      <c r="BG34" s="39"/>
      <c r="BH34" s="39"/>
      <c r="BI34" s="39">
        <f t="shared" si="11"/>
        <v>0</v>
      </c>
      <c r="BJ34" s="94">
        <f t="shared" si="35"/>
        <v>432.57456000000002</v>
      </c>
      <c r="BK34" s="94">
        <f t="shared" si="36"/>
        <v>3549.4555899000002</v>
      </c>
      <c r="BL34" s="94">
        <f t="shared" si="14"/>
        <v>3982.0301499000002</v>
      </c>
      <c r="BN34" s="32"/>
      <c r="BO34" s="32"/>
      <c r="BP34" s="75"/>
      <c r="BQ34" s="75"/>
    </row>
    <row r="35" spans="1:69" x14ac:dyDescent="0.2">
      <c r="A35" s="13">
        <v>30</v>
      </c>
      <c r="B35" s="67"/>
      <c r="C35" s="67"/>
      <c r="D35" s="58">
        <f t="shared" si="0"/>
        <v>0</v>
      </c>
      <c r="E35" s="15"/>
      <c r="F35" s="15"/>
      <c r="G35" s="39">
        <f t="shared" si="31"/>
        <v>0</v>
      </c>
      <c r="H35" s="67"/>
      <c r="I35" s="67"/>
      <c r="J35" s="58">
        <f t="shared" si="1"/>
        <v>0</v>
      </c>
      <c r="K35" s="15"/>
      <c r="L35" s="15"/>
      <c r="M35" s="39">
        <f t="shared" si="16"/>
        <v>0</v>
      </c>
      <c r="N35" s="67"/>
      <c r="O35" s="67"/>
      <c r="P35" s="58">
        <f t="shared" si="26"/>
        <v>0</v>
      </c>
      <c r="Q35" s="15"/>
      <c r="R35" s="15"/>
      <c r="S35" s="39">
        <f>Q35+R35</f>
        <v>0</v>
      </c>
      <c r="T35" s="67">
        <v>5.28</v>
      </c>
      <c r="U35" s="67">
        <v>372.1588415999999</v>
      </c>
      <c r="V35" s="58">
        <f t="shared" si="3"/>
        <v>377.43884159999988</v>
      </c>
      <c r="W35" s="125"/>
      <c r="X35" s="126"/>
      <c r="Y35" s="39">
        <f t="shared" si="18"/>
        <v>0</v>
      </c>
      <c r="Z35" s="67"/>
      <c r="AA35" s="67"/>
      <c r="AB35" s="58">
        <f t="shared" si="38"/>
        <v>0</v>
      </c>
      <c r="AC35" s="15"/>
      <c r="AD35" s="15"/>
      <c r="AE35" s="15">
        <f t="shared" si="34"/>
        <v>0</v>
      </c>
      <c r="AF35" s="67">
        <v>144.45552000000001</v>
      </c>
      <c r="AG35" s="58">
        <v>2708.6400000000003</v>
      </c>
      <c r="AH35" s="58">
        <f t="shared" si="5"/>
        <v>2853.0955200000003</v>
      </c>
      <c r="AI35" s="127"/>
      <c r="AJ35" s="126"/>
      <c r="AK35" s="121">
        <f t="shared" si="33"/>
        <v>0</v>
      </c>
      <c r="AL35" s="67"/>
      <c r="AM35" s="67"/>
      <c r="AN35" s="58">
        <f t="shared" si="29"/>
        <v>0</v>
      </c>
      <c r="AO35" s="15"/>
      <c r="AP35" s="15"/>
      <c r="AQ35" s="39">
        <f t="shared" si="20"/>
        <v>0</v>
      </c>
      <c r="AR35" s="67">
        <v>228.67944</v>
      </c>
      <c r="AS35" s="67">
        <v>294.23592000000002</v>
      </c>
      <c r="AT35" s="58">
        <f t="shared" si="28"/>
        <v>522.91535999999996</v>
      </c>
      <c r="AU35" s="125"/>
      <c r="AV35" s="126"/>
      <c r="AW35" s="86">
        <f t="shared" si="30"/>
        <v>0</v>
      </c>
      <c r="AX35" s="92">
        <v>0</v>
      </c>
      <c r="AY35" s="57">
        <v>527.99223749999999</v>
      </c>
      <c r="AZ35" s="93">
        <f t="shared" si="24"/>
        <v>527.99223749999999</v>
      </c>
      <c r="BA35" s="88"/>
      <c r="BB35" s="39"/>
      <c r="BC35" s="39">
        <f t="shared" si="23"/>
        <v>0</v>
      </c>
      <c r="BD35" s="57"/>
      <c r="BE35" s="57"/>
      <c r="BF35" s="57">
        <f t="shared" si="21"/>
        <v>0</v>
      </c>
      <c r="BG35" s="39"/>
      <c r="BH35" s="39"/>
      <c r="BI35" s="39">
        <f t="shared" si="11"/>
        <v>0</v>
      </c>
      <c r="BJ35" s="94">
        <f t="shared" si="35"/>
        <v>378.41496000000001</v>
      </c>
      <c r="BK35" s="94">
        <f t="shared" si="36"/>
        <v>3903.0269991000005</v>
      </c>
      <c r="BL35" s="94">
        <f t="shared" si="14"/>
        <v>4281.4419590999996</v>
      </c>
      <c r="BN35" s="32"/>
      <c r="BO35" s="32"/>
      <c r="BP35" s="75"/>
      <c r="BQ35" s="75"/>
    </row>
    <row r="36" spans="1:69" x14ac:dyDescent="0.2">
      <c r="A36" s="13">
        <v>31</v>
      </c>
      <c r="B36" s="67"/>
      <c r="C36" s="67"/>
      <c r="D36" s="58">
        <f t="shared" si="0"/>
        <v>0</v>
      </c>
      <c r="E36" s="15"/>
      <c r="F36" s="15"/>
      <c r="G36" s="39">
        <f t="shared" si="31"/>
        <v>0</v>
      </c>
      <c r="H36" s="67"/>
      <c r="I36" s="67"/>
      <c r="J36" s="58">
        <f t="shared" si="1"/>
        <v>0</v>
      </c>
      <c r="K36" s="15"/>
      <c r="L36" s="15"/>
      <c r="M36" s="39">
        <f t="shared" si="16"/>
        <v>0</v>
      </c>
      <c r="N36" s="67"/>
      <c r="O36" s="67"/>
      <c r="P36" s="58">
        <f t="shared" si="26"/>
        <v>0</v>
      </c>
      <c r="Q36" s="15"/>
      <c r="R36" s="15"/>
      <c r="S36" s="39">
        <f>Q36+R36</f>
        <v>0</v>
      </c>
      <c r="T36" s="67">
        <v>5.28</v>
      </c>
      <c r="U36" s="67">
        <v>389.88069119999989</v>
      </c>
      <c r="V36" s="58">
        <f t="shared" si="3"/>
        <v>395.16069119999986</v>
      </c>
      <c r="W36" s="15"/>
      <c r="X36" s="15"/>
      <c r="Y36" s="39">
        <f>W36+X36</f>
        <v>0</v>
      </c>
      <c r="Z36" s="67"/>
      <c r="AA36" s="67"/>
      <c r="AB36" s="58">
        <f t="shared" si="38"/>
        <v>0</v>
      </c>
      <c r="AC36" s="15"/>
      <c r="AD36" s="15"/>
      <c r="AE36" s="15">
        <f t="shared" si="34"/>
        <v>0</v>
      </c>
      <c r="AF36" s="67">
        <v>147.33312000000001</v>
      </c>
      <c r="AG36" s="58">
        <v>2721.66048</v>
      </c>
      <c r="AH36" s="58">
        <f t="shared" si="5"/>
        <v>2868.9935999999998</v>
      </c>
      <c r="AI36" s="15"/>
      <c r="AJ36" s="15"/>
      <c r="AK36" s="121">
        <f t="shared" si="33"/>
        <v>0</v>
      </c>
      <c r="AL36" s="67"/>
      <c r="AM36" s="67"/>
      <c r="AN36" s="58">
        <f t="shared" ref="AN36:AN57" si="39">AL36+AM36</f>
        <v>0</v>
      </c>
      <c r="AO36" s="15"/>
      <c r="AP36" s="15"/>
      <c r="AQ36" s="39">
        <f t="shared" ref="AQ36:AQ57" si="40">SUM(AO36:AP36)</f>
        <v>0</v>
      </c>
      <c r="AR36" s="79">
        <v>218.94839999999999</v>
      </c>
      <c r="AS36" s="79">
        <v>313.18583999999998</v>
      </c>
      <c r="AT36" s="58">
        <f t="shared" si="28"/>
        <v>532.13423999999998</v>
      </c>
      <c r="AU36" s="65"/>
      <c r="AV36" s="15"/>
      <c r="AW36" s="86">
        <f t="shared" si="30"/>
        <v>0</v>
      </c>
      <c r="AX36" s="92">
        <v>0</v>
      </c>
      <c r="AY36" s="57">
        <v>283.30574999999999</v>
      </c>
      <c r="AZ36" s="93">
        <f t="shared" si="24"/>
        <v>283.30574999999999</v>
      </c>
      <c r="BA36" s="88"/>
      <c r="BB36" s="39"/>
      <c r="BC36" s="39">
        <f t="shared" si="23"/>
        <v>0</v>
      </c>
      <c r="BD36" s="57"/>
      <c r="BE36" s="57"/>
      <c r="BF36" s="57">
        <f t="shared" si="21"/>
        <v>0</v>
      </c>
      <c r="BG36" s="39"/>
      <c r="BH36" s="39"/>
      <c r="BI36" s="39">
        <f t="shared" si="11"/>
        <v>0</v>
      </c>
      <c r="BJ36" s="94">
        <f t="shared" ref="BJ36:BJ45" si="41">B36+H36+N36+T36+Z36+AF36+AL36+AR36+AX36</f>
        <v>371.56151999999997</v>
      </c>
      <c r="BK36" s="94">
        <f t="shared" ref="BK36:BK45" si="42">C36+I36+O36+U36+AA36+AG36+AM36+AS36+AY36</f>
        <v>3708.0327612000001</v>
      </c>
      <c r="BL36" s="94">
        <f t="shared" si="14"/>
        <v>4079.5942811999994</v>
      </c>
      <c r="BN36" s="32"/>
      <c r="BO36" s="32"/>
      <c r="BP36" s="75"/>
      <c r="BQ36" s="75"/>
    </row>
    <row r="37" spans="1:69" x14ac:dyDescent="0.2">
      <c r="A37" s="13">
        <v>32</v>
      </c>
      <c r="B37" s="67"/>
      <c r="C37" s="67"/>
      <c r="D37" s="58">
        <f t="shared" si="0"/>
        <v>0</v>
      </c>
      <c r="E37" s="15"/>
      <c r="F37" s="15"/>
      <c r="G37" s="39">
        <f t="shared" si="31"/>
        <v>0</v>
      </c>
      <c r="H37" s="67"/>
      <c r="I37" s="67"/>
      <c r="J37" s="58">
        <f t="shared" si="1"/>
        <v>0</v>
      </c>
      <c r="K37" s="15"/>
      <c r="L37" s="15"/>
      <c r="M37" s="39">
        <f t="shared" si="16"/>
        <v>0</v>
      </c>
      <c r="N37" s="67"/>
      <c r="O37" s="67"/>
      <c r="P37" s="58">
        <f t="shared" si="26"/>
        <v>0</v>
      </c>
      <c r="Q37" s="15"/>
      <c r="R37" s="15"/>
      <c r="S37" s="39">
        <f t="shared" si="17"/>
        <v>0</v>
      </c>
      <c r="T37" s="67">
        <v>5.28</v>
      </c>
      <c r="U37" s="67">
        <v>460.76808959999994</v>
      </c>
      <c r="V37" s="58">
        <f t="shared" si="3"/>
        <v>466.04808959999991</v>
      </c>
      <c r="W37" s="15"/>
      <c r="X37" s="15"/>
      <c r="Y37" s="39">
        <f t="shared" si="18"/>
        <v>0</v>
      </c>
      <c r="Z37" s="67"/>
      <c r="AA37" s="67"/>
      <c r="AB37" s="58">
        <f t="shared" si="38"/>
        <v>0</v>
      </c>
      <c r="AC37" s="15"/>
      <c r="AD37" s="15"/>
      <c r="AE37" s="15">
        <f t="shared" si="34"/>
        <v>0</v>
      </c>
      <c r="AF37" s="67">
        <v>123.7368</v>
      </c>
      <c r="AG37" s="58">
        <v>2696.6702399999999</v>
      </c>
      <c r="AH37" s="58">
        <f t="shared" si="5"/>
        <v>2820.4070400000001</v>
      </c>
      <c r="AI37" s="15"/>
      <c r="AJ37" s="15"/>
      <c r="AK37" s="121">
        <f t="shared" si="33"/>
        <v>0</v>
      </c>
      <c r="AL37" s="67"/>
      <c r="AM37" s="67"/>
      <c r="AN37" s="58">
        <f t="shared" si="39"/>
        <v>0</v>
      </c>
      <c r="AO37" s="15"/>
      <c r="AP37" s="15"/>
      <c r="AQ37" s="39">
        <f t="shared" si="40"/>
        <v>0</v>
      </c>
      <c r="AR37" s="67">
        <v>200.25456</v>
      </c>
      <c r="AS37" s="67">
        <v>343.91543999999999</v>
      </c>
      <c r="AT37" s="58">
        <f t="shared" si="28"/>
        <v>544.16999999999996</v>
      </c>
      <c r="AU37" s="65"/>
      <c r="AV37" s="15"/>
      <c r="AW37" s="86">
        <f t="shared" si="30"/>
        <v>0</v>
      </c>
      <c r="AX37" s="92">
        <v>0</v>
      </c>
      <c r="AY37" s="57">
        <v>284.33388749999995</v>
      </c>
      <c r="AZ37" s="93">
        <f t="shared" si="24"/>
        <v>284.33388749999995</v>
      </c>
      <c r="BA37" s="88"/>
      <c r="BB37" s="39"/>
      <c r="BC37" s="39">
        <f t="shared" si="23"/>
        <v>0</v>
      </c>
      <c r="BD37" s="57"/>
      <c r="BE37" s="57"/>
      <c r="BF37" s="57">
        <f t="shared" si="21"/>
        <v>0</v>
      </c>
      <c r="BG37" s="39"/>
      <c r="BH37" s="39"/>
      <c r="BI37" s="39">
        <f t="shared" si="11"/>
        <v>0</v>
      </c>
      <c r="BJ37" s="94">
        <f t="shared" si="41"/>
        <v>329.27135999999996</v>
      </c>
      <c r="BK37" s="94">
        <f t="shared" si="42"/>
        <v>3785.6876570999993</v>
      </c>
      <c r="BL37" s="94">
        <f t="shared" si="14"/>
        <v>4114.9590171</v>
      </c>
      <c r="BN37" s="32"/>
      <c r="BO37" s="32"/>
      <c r="BP37" s="75"/>
      <c r="BQ37" s="75"/>
    </row>
    <row r="38" spans="1:69" x14ac:dyDescent="0.2">
      <c r="A38" s="13">
        <v>33</v>
      </c>
      <c r="B38" s="67"/>
      <c r="C38" s="67"/>
      <c r="D38" s="58">
        <f t="shared" si="0"/>
        <v>0</v>
      </c>
      <c r="E38" s="15"/>
      <c r="F38" s="15"/>
      <c r="G38" s="39">
        <f t="shared" si="31"/>
        <v>0</v>
      </c>
      <c r="H38" s="67"/>
      <c r="I38" s="67"/>
      <c r="J38" s="58">
        <f t="shared" si="1"/>
        <v>0</v>
      </c>
      <c r="K38" s="15"/>
      <c r="L38" s="15"/>
      <c r="M38" s="39">
        <f t="shared" si="16"/>
        <v>0</v>
      </c>
      <c r="N38" s="67"/>
      <c r="O38" s="67"/>
      <c r="P38" s="58">
        <f t="shared" si="26"/>
        <v>0</v>
      </c>
      <c r="Q38" s="15"/>
      <c r="R38" s="15"/>
      <c r="S38" s="39">
        <f t="shared" si="17"/>
        <v>0</v>
      </c>
      <c r="T38" s="67">
        <v>5.28</v>
      </c>
      <c r="U38" s="67">
        <v>443.04624000000001</v>
      </c>
      <c r="V38" s="58">
        <f t="shared" si="3"/>
        <v>448.32623999999998</v>
      </c>
      <c r="W38" s="15"/>
      <c r="X38" s="15"/>
      <c r="Y38" s="39">
        <f t="shared" si="18"/>
        <v>0</v>
      </c>
      <c r="Z38" s="67"/>
      <c r="AA38" s="67"/>
      <c r="AB38" s="58">
        <f t="shared" si="38"/>
        <v>0</v>
      </c>
      <c r="AC38" s="15"/>
      <c r="AD38" s="15"/>
      <c r="AE38" s="15">
        <f t="shared" si="34"/>
        <v>0</v>
      </c>
      <c r="AF38" s="67">
        <v>126.6144</v>
      </c>
      <c r="AG38" s="58">
        <v>2629.0440000000003</v>
      </c>
      <c r="AH38" s="58">
        <f t="shared" si="5"/>
        <v>2755.6584000000003</v>
      </c>
      <c r="AI38" s="15"/>
      <c r="AJ38" s="15"/>
      <c r="AK38" s="121">
        <f t="shared" si="33"/>
        <v>0</v>
      </c>
      <c r="AL38" s="67"/>
      <c r="AM38" s="67"/>
      <c r="AN38" s="58">
        <f t="shared" si="39"/>
        <v>0</v>
      </c>
      <c r="AO38" s="15"/>
      <c r="AP38" s="15"/>
      <c r="AQ38" s="39">
        <f t="shared" si="40"/>
        <v>0</v>
      </c>
      <c r="AR38" s="67">
        <v>134.44199999999998</v>
      </c>
      <c r="AS38" s="67">
        <v>401.53343999999998</v>
      </c>
      <c r="AT38" s="58">
        <f t="shared" si="28"/>
        <v>535.97543999999994</v>
      </c>
      <c r="AU38" s="15"/>
      <c r="AV38" s="15"/>
      <c r="AW38" s="86">
        <f t="shared" si="30"/>
        <v>0</v>
      </c>
      <c r="AX38" s="92">
        <v>0</v>
      </c>
      <c r="AY38" s="57">
        <v>373.44215999999983</v>
      </c>
      <c r="AZ38" s="93">
        <f t="shared" si="24"/>
        <v>373.44215999999983</v>
      </c>
      <c r="BA38" s="88"/>
      <c r="BB38" s="39"/>
      <c r="BC38" s="39">
        <f t="shared" si="23"/>
        <v>0</v>
      </c>
      <c r="BD38" s="57"/>
      <c r="BE38" s="57"/>
      <c r="BF38" s="57">
        <f t="shared" si="21"/>
        <v>0</v>
      </c>
      <c r="BG38" s="39"/>
      <c r="BH38" s="39"/>
      <c r="BI38" s="39">
        <f t="shared" si="11"/>
        <v>0</v>
      </c>
      <c r="BJ38" s="94">
        <f t="shared" si="41"/>
        <v>266.33639999999997</v>
      </c>
      <c r="BK38" s="94">
        <f t="shared" si="42"/>
        <v>3847.0658400000002</v>
      </c>
      <c r="BL38" s="94">
        <f t="shared" ref="BL38:BL57" si="43">D38+J38+P38+V38+AB38+AH38+AN38+AT38+AZ38</f>
        <v>4113.4022399999994</v>
      </c>
      <c r="BN38" s="32"/>
      <c r="BO38" s="32"/>
      <c r="BP38" s="75"/>
      <c r="BQ38" s="75"/>
    </row>
    <row r="39" spans="1:69" x14ac:dyDescent="0.2">
      <c r="A39" s="13">
        <v>34</v>
      </c>
      <c r="B39" s="67"/>
      <c r="C39" s="67"/>
      <c r="D39" s="58">
        <f t="shared" si="0"/>
        <v>0</v>
      </c>
      <c r="E39" s="15"/>
      <c r="F39" s="15"/>
      <c r="G39" s="39">
        <f t="shared" si="31"/>
        <v>0</v>
      </c>
      <c r="H39" s="67"/>
      <c r="I39" s="67"/>
      <c r="J39" s="58">
        <f t="shared" si="1"/>
        <v>0</v>
      </c>
      <c r="K39" s="15"/>
      <c r="L39" s="15"/>
      <c r="M39" s="39">
        <f t="shared" si="16"/>
        <v>0</v>
      </c>
      <c r="N39" s="67"/>
      <c r="O39" s="67"/>
      <c r="P39" s="58">
        <f t="shared" si="26"/>
        <v>0</v>
      </c>
      <c r="Q39" s="15"/>
      <c r="R39" s="15"/>
      <c r="S39" s="39">
        <f t="shared" si="17"/>
        <v>0</v>
      </c>
      <c r="T39" s="67">
        <v>5.28</v>
      </c>
      <c r="U39" s="67">
        <v>389.88069119999989</v>
      </c>
      <c r="V39" s="58">
        <f t="shared" si="3"/>
        <v>395.16069119999986</v>
      </c>
      <c r="W39" s="15"/>
      <c r="X39" s="15"/>
      <c r="Y39" s="39">
        <f t="shared" si="18"/>
        <v>0</v>
      </c>
      <c r="Z39" s="67"/>
      <c r="AA39" s="67"/>
      <c r="AB39" s="58">
        <f t="shared" si="38"/>
        <v>0</v>
      </c>
      <c r="AC39" s="15"/>
      <c r="AD39" s="15"/>
      <c r="AE39" s="15">
        <f t="shared" si="34"/>
        <v>0</v>
      </c>
      <c r="AF39" s="67">
        <v>66.18480000000001</v>
      </c>
      <c r="AG39" s="58">
        <v>2125.86528</v>
      </c>
      <c r="AH39" s="58">
        <f t="shared" si="5"/>
        <v>2192.05008</v>
      </c>
      <c r="AI39" s="15"/>
      <c r="AJ39" s="15"/>
      <c r="AK39" s="121">
        <f t="shared" si="33"/>
        <v>0</v>
      </c>
      <c r="AL39" s="67"/>
      <c r="AM39" s="67"/>
      <c r="AN39" s="58">
        <f t="shared" si="39"/>
        <v>0</v>
      </c>
      <c r="AO39" s="15"/>
      <c r="AP39" s="15"/>
      <c r="AQ39" s="39">
        <f t="shared" si="40"/>
        <v>0</v>
      </c>
      <c r="AR39" s="67">
        <v>93.469200000000001</v>
      </c>
      <c r="AS39" s="67">
        <v>345.19584000000003</v>
      </c>
      <c r="AT39" s="58">
        <f t="shared" si="28"/>
        <v>438.66504000000003</v>
      </c>
      <c r="AU39" s="15"/>
      <c r="AV39" s="15"/>
      <c r="AW39" s="86">
        <f t="shared" si="30"/>
        <v>0</v>
      </c>
      <c r="AX39" s="92">
        <v>0</v>
      </c>
      <c r="AY39" s="57">
        <v>352.62971249999993</v>
      </c>
      <c r="AZ39" s="93">
        <f t="shared" si="24"/>
        <v>352.62971249999993</v>
      </c>
      <c r="BA39" s="88"/>
      <c r="BB39" s="39"/>
      <c r="BC39" s="39">
        <f t="shared" si="23"/>
        <v>0</v>
      </c>
      <c r="BD39" s="57"/>
      <c r="BE39" s="57"/>
      <c r="BF39" s="57">
        <f>BD39+BE39</f>
        <v>0</v>
      </c>
      <c r="BG39" s="39"/>
      <c r="BH39" s="39"/>
      <c r="BI39" s="39">
        <f t="shared" si="11"/>
        <v>0</v>
      </c>
      <c r="BJ39" s="94">
        <f t="shared" si="41"/>
        <v>164.93400000000003</v>
      </c>
      <c r="BK39" s="94">
        <f t="shared" si="42"/>
        <v>3213.5715236999999</v>
      </c>
      <c r="BL39" s="94">
        <f t="shared" si="43"/>
        <v>3378.5055236999997</v>
      </c>
      <c r="BN39" s="32"/>
      <c r="BO39" s="32"/>
      <c r="BP39" s="75"/>
      <c r="BQ39" s="75"/>
    </row>
    <row r="40" spans="1:69" x14ac:dyDescent="0.2">
      <c r="A40" s="13">
        <v>35</v>
      </c>
      <c r="B40" s="67"/>
      <c r="C40" s="67"/>
      <c r="D40" s="58">
        <f t="shared" si="0"/>
        <v>0</v>
      </c>
      <c r="E40" s="15"/>
      <c r="F40" s="15"/>
      <c r="G40" s="39">
        <f t="shared" si="31"/>
        <v>0</v>
      </c>
      <c r="H40" s="67"/>
      <c r="I40" s="67"/>
      <c r="J40" s="58">
        <v>0</v>
      </c>
      <c r="K40" s="15"/>
      <c r="L40" s="15"/>
      <c r="M40" s="39">
        <f t="shared" si="16"/>
        <v>0</v>
      </c>
      <c r="N40" s="67"/>
      <c r="O40" s="67"/>
      <c r="P40" s="58">
        <f t="shared" si="26"/>
        <v>0</v>
      </c>
      <c r="Q40" s="15"/>
      <c r="R40" s="15"/>
      <c r="S40" s="39">
        <f t="shared" si="17"/>
        <v>0</v>
      </c>
      <c r="T40" s="67">
        <v>5.28</v>
      </c>
      <c r="U40" s="67">
        <v>425.32439040000003</v>
      </c>
      <c r="V40" s="58">
        <f t="shared" si="3"/>
        <v>430.6043904</v>
      </c>
      <c r="W40" s="15"/>
      <c r="X40" s="15"/>
      <c r="Y40" s="39">
        <f t="shared" si="18"/>
        <v>0</v>
      </c>
      <c r="Z40" s="67"/>
      <c r="AA40" s="67"/>
      <c r="AB40" s="58">
        <f t="shared" si="37"/>
        <v>0</v>
      </c>
      <c r="AC40" s="15"/>
      <c r="AD40" s="15"/>
      <c r="AE40" s="15">
        <f t="shared" si="34"/>
        <v>0</v>
      </c>
      <c r="AF40" s="67">
        <v>129.49200000000002</v>
      </c>
      <c r="AG40" s="58">
        <v>2106.96288</v>
      </c>
      <c r="AH40" s="58">
        <f t="shared" si="5"/>
        <v>2236.4548800000002</v>
      </c>
      <c r="AI40" s="15"/>
      <c r="AJ40" s="15"/>
      <c r="AK40" s="121">
        <f t="shared" si="33"/>
        <v>0</v>
      </c>
      <c r="AL40" s="67"/>
      <c r="AM40" s="67"/>
      <c r="AN40" s="58">
        <f t="shared" si="39"/>
        <v>0</v>
      </c>
      <c r="AO40" s="15"/>
      <c r="AP40" s="15"/>
      <c r="AQ40" s="39">
        <f t="shared" si="40"/>
        <v>0</v>
      </c>
      <c r="AR40" s="67">
        <v>102.43199999999999</v>
      </c>
      <c r="AS40" s="67">
        <v>351.34176000000002</v>
      </c>
      <c r="AT40" s="58">
        <f t="shared" si="28"/>
        <v>453.77376000000004</v>
      </c>
      <c r="AU40" s="15"/>
      <c r="AV40" s="15"/>
      <c r="AW40" s="86">
        <f t="shared" si="30"/>
        <v>0</v>
      </c>
      <c r="AX40" s="92">
        <v>0</v>
      </c>
      <c r="AY40" s="57">
        <v>643.98749999999995</v>
      </c>
      <c r="AZ40" s="93">
        <f t="shared" si="24"/>
        <v>643.98749999999995</v>
      </c>
      <c r="BA40" s="88"/>
      <c r="BB40" s="39"/>
      <c r="BC40" s="39">
        <f t="shared" si="23"/>
        <v>0</v>
      </c>
      <c r="BD40" s="57"/>
      <c r="BE40" s="57"/>
      <c r="BF40" s="57">
        <f>BD40+BE40</f>
        <v>0</v>
      </c>
      <c r="BG40" s="39"/>
      <c r="BH40" s="39"/>
      <c r="BI40" s="39">
        <f t="shared" si="11"/>
        <v>0</v>
      </c>
      <c r="BJ40" s="94">
        <f t="shared" si="41"/>
        <v>237.20400000000001</v>
      </c>
      <c r="BK40" s="94">
        <f t="shared" si="42"/>
        <v>3527.6165304000006</v>
      </c>
      <c r="BL40" s="94">
        <f t="shared" si="43"/>
        <v>3764.8205304000003</v>
      </c>
      <c r="BN40" s="32"/>
      <c r="BO40" s="32"/>
      <c r="BP40" s="75"/>
      <c r="BQ40" s="75"/>
    </row>
    <row r="41" spans="1:69" x14ac:dyDescent="0.2">
      <c r="A41" s="13">
        <v>36</v>
      </c>
      <c r="B41" s="67"/>
      <c r="C41" s="67"/>
      <c r="D41" s="58">
        <f t="shared" si="0"/>
        <v>0</v>
      </c>
      <c r="E41" s="15"/>
      <c r="F41" s="15"/>
      <c r="G41" s="39">
        <f t="shared" si="31"/>
        <v>0</v>
      </c>
      <c r="H41" s="67"/>
      <c r="I41" s="67"/>
      <c r="J41" s="58">
        <f t="shared" si="1"/>
        <v>0</v>
      </c>
      <c r="K41" s="15"/>
      <c r="L41" s="15"/>
      <c r="M41" s="39">
        <f t="shared" si="16"/>
        <v>0</v>
      </c>
      <c r="N41" s="67"/>
      <c r="O41" s="67"/>
      <c r="P41" s="58">
        <f>N41+O41</f>
        <v>0</v>
      </c>
      <c r="Q41" s="15"/>
      <c r="R41" s="15"/>
      <c r="S41" s="39">
        <f t="shared" si="17"/>
        <v>0</v>
      </c>
      <c r="T41" s="67">
        <v>5.28</v>
      </c>
      <c r="U41" s="67">
        <v>425.32439040000003</v>
      </c>
      <c r="V41" s="58">
        <f t="shared" si="3"/>
        <v>430.6043904</v>
      </c>
      <c r="W41" s="15"/>
      <c r="X41" s="15"/>
      <c r="Y41" s="39">
        <f t="shared" si="18"/>
        <v>0</v>
      </c>
      <c r="Z41" s="67"/>
      <c r="AA41" s="67"/>
      <c r="AB41" s="58">
        <f t="shared" si="37"/>
        <v>0</v>
      </c>
      <c r="AC41" s="15"/>
      <c r="AD41" s="15"/>
      <c r="AE41" s="15">
        <f t="shared" si="34"/>
        <v>0</v>
      </c>
      <c r="AF41" s="67">
        <v>40.2864</v>
      </c>
      <c r="AG41" s="58">
        <v>2107.1740800000002</v>
      </c>
      <c r="AH41" s="58">
        <f t="shared" si="5"/>
        <v>2147.4604800000002</v>
      </c>
      <c r="AI41" s="15"/>
      <c r="AJ41" s="15"/>
      <c r="AK41" s="121">
        <f t="shared" si="33"/>
        <v>0</v>
      </c>
      <c r="AL41" s="67"/>
      <c r="AM41" s="67"/>
      <c r="AN41" s="58">
        <f t="shared" si="39"/>
        <v>0</v>
      </c>
      <c r="AO41" s="15"/>
      <c r="AP41" s="15"/>
      <c r="AQ41" s="39">
        <f t="shared" si="40"/>
        <v>0</v>
      </c>
      <c r="AR41" s="67">
        <v>104.22456</v>
      </c>
      <c r="AS41" s="67">
        <v>271.70087999999998</v>
      </c>
      <c r="AT41" s="58">
        <f t="shared" si="28"/>
        <v>375.92543999999998</v>
      </c>
      <c r="AU41" s="15"/>
      <c r="AV41" s="15"/>
      <c r="AW41" s="86">
        <f t="shared" si="30"/>
        <v>0</v>
      </c>
      <c r="AX41" s="92">
        <v>0</v>
      </c>
      <c r="AY41" s="57">
        <v>164.77500000000001</v>
      </c>
      <c r="AZ41" s="93">
        <f t="shared" si="24"/>
        <v>164.77500000000001</v>
      </c>
      <c r="BA41" s="88"/>
      <c r="BB41" s="39"/>
      <c r="BC41" s="39">
        <f t="shared" si="23"/>
        <v>0</v>
      </c>
      <c r="BD41" s="57"/>
      <c r="BE41" s="57"/>
      <c r="BF41" s="57">
        <f>BD41+BE41</f>
        <v>0</v>
      </c>
      <c r="BG41" s="39"/>
      <c r="BH41" s="39"/>
      <c r="BI41" s="39">
        <f t="shared" si="11"/>
        <v>0</v>
      </c>
      <c r="BJ41" s="94">
        <f t="shared" si="41"/>
        <v>149.79095999999998</v>
      </c>
      <c r="BK41" s="94">
        <f t="shared" si="42"/>
        <v>2968.9743504000003</v>
      </c>
      <c r="BL41" s="94">
        <f t="shared" si="43"/>
        <v>3118.7653104000001</v>
      </c>
      <c r="BN41" s="32"/>
      <c r="BO41" s="32"/>
      <c r="BP41" s="75"/>
      <c r="BQ41" s="75"/>
    </row>
    <row r="42" spans="1:69" x14ac:dyDescent="0.2">
      <c r="A42" s="13">
        <v>37</v>
      </c>
      <c r="B42" s="67"/>
      <c r="C42" s="67"/>
      <c r="D42" s="58">
        <f t="shared" si="0"/>
        <v>0</v>
      </c>
      <c r="E42" s="15"/>
      <c r="F42" s="15"/>
      <c r="G42" s="39">
        <f t="shared" si="31"/>
        <v>0</v>
      </c>
      <c r="H42" s="67"/>
      <c r="I42" s="67"/>
      <c r="J42" s="58">
        <f t="shared" si="1"/>
        <v>0</v>
      </c>
      <c r="K42" s="15"/>
      <c r="L42" s="15"/>
      <c r="M42" s="39">
        <f t="shared" si="16"/>
        <v>0</v>
      </c>
      <c r="N42" s="67"/>
      <c r="O42" s="67"/>
      <c r="P42" s="58">
        <f t="shared" si="26"/>
        <v>0</v>
      </c>
      <c r="Q42" s="15"/>
      <c r="R42" s="15"/>
      <c r="S42" s="39">
        <f t="shared" si="17"/>
        <v>0</v>
      </c>
      <c r="T42" s="67">
        <v>5.28</v>
      </c>
      <c r="U42" s="67">
        <v>372.1588415999999</v>
      </c>
      <c r="V42" s="58">
        <f t="shared" si="3"/>
        <v>377.43884159999988</v>
      </c>
      <c r="W42" s="15"/>
      <c r="X42" s="15"/>
      <c r="Y42" s="39">
        <f t="shared" si="18"/>
        <v>0</v>
      </c>
      <c r="Z42" s="67"/>
      <c r="AA42" s="67"/>
      <c r="AB42" s="58">
        <f t="shared" si="37"/>
        <v>0</v>
      </c>
      <c r="AC42" s="15"/>
      <c r="AD42" s="15"/>
      <c r="AE42" s="15">
        <f t="shared" si="34"/>
        <v>0</v>
      </c>
      <c r="AF42" s="67">
        <v>34.531200000000005</v>
      </c>
      <c r="AG42" s="58">
        <v>1954.0012800000002</v>
      </c>
      <c r="AH42" s="58">
        <f t="shared" si="5"/>
        <v>1988.5324800000001</v>
      </c>
      <c r="AI42" s="15"/>
      <c r="AJ42" s="15"/>
      <c r="AK42" s="121">
        <f t="shared" si="33"/>
        <v>0</v>
      </c>
      <c r="AL42" s="67"/>
      <c r="AM42" s="67"/>
      <c r="AN42" s="58">
        <f t="shared" si="39"/>
        <v>0</v>
      </c>
      <c r="AO42" s="15"/>
      <c r="AP42" s="15"/>
      <c r="AQ42" s="39">
        <f t="shared" si="40"/>
        <v>0</v>
      </c>
      <c r="AR42" s="67">
        <v>81.43343999999999</v>
      </c>
      <c r="AS42" s="67">
        <v>243.53207999999998</v>
      </c>
      <c r="AT42" s="58">
        <f t="shared" si="28"/>
        <v>324.96551999999997</v>
      </c>
      <c r="AU42" s="15"/>
      <c r="AV42" s="15"/>
      <c r="AW42" s="86">
        <f t="shared" si="30"/>
        <v>0</v>
      </c>
      <c r="AX42" s="92">
        <v>0</v>
      </c>
      <c r="AY42" s="57">
        <v>461.17500000000001</v>
      </c>
      <c r="AZ42" s="93">
        <f t="shared" si="24"/>
        <v>461.17500000000001</v>
      </c>
      <c r="BA42" s="88"/>
      <c r="BB42" s="39"/>
      <c r="BC42" s="39">
        <f t="shared" si="23"/>
        <v>0</v>
      </c>
      <c r="BD42" s="57"/>
      <c r="BE42" s="57"/>
      <c r="BF42" s="57">
        <f>BD42+BE42</f>
        <v>0</v>
      </c>
      <c r="BG42" s="39"/>
      <c r="BH42" s="39"/>
      <c r="BI42" s="39">
        <f t="shared" si="11"/>
        <v>0</v>
      </c>
      <c r="BJ42" s="94">
        <f t="shared" si="41"/>
        <v>121.24464</v>
      </c>
      <c r="BK42" s="94">
        <f t="shared" si="42"/>
        <v>3030.8672016</v>
      </c>
      <c r="BL42" s="94">
        <f t="shared" si="43"/>
        <v>3152.1118415999999</v>
      </c>
      <c r="BN42" s="32"/>
      <c r="BO42" s="32"/>
      <c r="BP42" s="75"/>
      <c r="BQ42" s="75"/>
    </row>
    <row r="43" spans="1:69" x14ac:dyDescent="0.2">
      <c r="A43" s="13">
        <v>38</v>
      </c>
      <c r="B43" s="67"/>
      <c r="C43" s="67"/>
      <c r="D43" s="58">
        <f t="shared" si="0"/>
        <v>0</v>
      </c>
      <c r="E43" s="15"/>
      <c r="F43" s="15"/>
      <c r="G43" s="39">
        <f t="shared" si="31"/>
        <v>0</v>
      </c>
      <c r="H43" s="67"/>
      <c r="I43" s="67"/>
      <c r="J43" s="58">
        <f t="shared" si="1"/>
        <v>0</v>
      </c>
      <c r="K43" s="15"/>
      <c r="L43" s="15"/>
      <c r="M43" s="39">
        <f t="shared" si="16"/>
        <v>0</v>
      </c>
      <c r="N43" s="67"/>
      <c r="O43" s="67"/>
      <c r="P43" s="58">
        <f t="shared" si="26"/>
        <v>0</v>
      </c>
      <c r="Q43" s="15"/>
      <c r="R43" s="15"/>
      <c r="S43" s="39">
        <f t="shared" si="17"/>
        <v>0</v>
      </c>
      <c r="T43" s="67">
        <v>5.28</v>
      </c>
      <c r="U43" s="67">
        <v>318.99329280000001</v>
      </c>
      <c r="V43" s="58">
        <f t="shared" si="3"/>
        <v>324.27329279999998</v>
      </c>
      <c r="W43" s="15"/>
      <c r="X43" s="15"/>
      <c r="Y43" s="39">
        <f t="shared" si="18"/>
        <v>0</v>
      </c>
      <c r="Z43" s="67"/>
      <c r="AA43" s="67"/>
      <c r="AB43" s="58">
        <f t="shared" si="37"/>
        <v>0</v>
      </c>
      <c r="AC43" s="15"/>
      <c r="AD43" s="15"/>
      <c r="AE43" s="15">
        <f t="shared" si="34"/>
        <v>0</v>
      </c>
      <c r="AF43" s="67">
        <v>28.776</v>
      </c>
      <c r="AG43" s="58">
        <v>1282.5384000000001</v>
      </c>
      <c r="AH43" s="58">
        <f t="shared" si="5"/>
        <v>1311.3144000000002</v>
      </c>
      <c r="AI43" s="15"/>
      <c r="AJ43" s="15"/>
      <c r="AK43" s="121">
        <f t="shared" si="33"/>
        <v>0</v>
      </c>
      <c r="AL43" s="67"/>
      <c r="AM43" s="67"/>
      <c r="AN43" s="58">
        <f t="shared" si="39"/>
        <v>0</v>
      </c>
      <c r="AO43" s="15"/>
      <c r="AP43" s="15"/>
      <c r="AQ43" s="39">
        <f t="shared" si="40"/>
        <v>0</v>
      </c>
      <c r="AR43" s="67">
        <v>62.227440000000001</v>
      </c>
      <c r="AS43" s="67">
        <v>208.96127999999999</v>
      </c>
      <c r="AT43" s="58">
        <f t="shared" si="28"/>
        <v>271.18871999999999</v>
      </c>
      <c r="AU43" s="15"/>
      <c r="AV43" s="15"/>
      <c r="AW43" s="86">
        <f t="shared" si="30"/>
        <v>0</v>
      </c>
      <c r="AX43" s="92">
        <v>0</v>
      </c>
      <c r="AY43" s="57">
        <v>292.01249999999999</v>
      </c>
      <c r="AZ43" s="93">
        <f t="shared" si="24"/>
        <v>292.01249999999999</v>
      </c>
      <c r="BA43" s="88"/>
      <c r="BB43" s="39"/>
      <c r="BC43" s="39">
        <f t="shared" si="23"/>
        <v>0</v>
      </c>
      <c r="BD43" s="57"/>
      <c r="BE43" s="57"/>
      <c r="BF43" s="57">
        <f t="shared" si="21"/>
        <v>0</v>
      </c>
      <c r="BG43" s="39"/>
      <c r="BH43" s="39"/>
      <c r="BI43" s="39">
        <f t="shared" si="11"/>
        <v>0</v>
      </c>
      <c r="BJ43" s="94">
        <f t="shared" si="41"/>
        <v>96.283439999999999</v>
      </c>
      <c r="BK43" s="94">
        <f t="shared" si="42"/>
        <v>2102.5054728</v>
      </c>
      <c r="BL43" s="94">
        <f t="shared" si="43"/>
        <v>2198.7889128000002</v>
      </c>
      <c r="BN43" s="32"/>
      <c r="BO43" s="32"/>
      <c r="BP43" s="32"/>
      <c r="BQ43" s="32"/>
    </row>
    <row r="44" spans="1:69" x14ac:dyDescent="0.2">
      <c r="A44" s="13">
        <v>39</v>
      </c>
      <c r="B44" s="67"/>
      <c r="C44" s="67"/>
      <c r="D44" s="58">
        <f t="shared" si="0"/>
        <v>0</v>
      </c>
      <c r="E44" s="15"/>
      <c r="F44" s="15"/>
      <c r="G44" s="39">
        <f t="shared" si="31"/>
        <v>0</v>
      </c>
      <c r="H44" s="67"/>
      <c r="I44" s="67"/>
      <c r="J44" s="58">
        <f t="shared" si="1"/>
        <v>0</v>
      </c>
      <c r="K44" s="65"/>
      <c r="L44" s="65"/>
      <c r="M44" s="39">
        <f t="shared" si="16"/>
        <v>0</v>
      </c>
      <c r="N44" s="67"/>
      <c r="O44" s="67"/>
      <c r="P44" s="58">
        <f t="shared" si="26"/>
        <v>0</v>
      </c>
      <c r="Q44" s="15"/>
      <c r="R44" s="64"/>
      <c r="S44" s="39">
        <f t="shared" si="17"/>
        <v>0</v>
      </c>
      <c r="T44" s="67">
        <v>5.28</v>
      </c>
      <c r="U44" s="67">
        <v>230.38404479999997</v>
      </c>
      <c r="V44" s="58">
        <f t="shared" si="3"/>
        <v>235.66404479999997</v>
      </c>
      <c r="W44" s="15"/>
      <c r="X44" s="15"/>
      <c r="Y44" s="39">
        <f t="shared" si="18"/>
        <v>0</v>
      </c>
      <c r="Z44" s="67"/>
      <c r="AA44" s="67"/>
      <c r="AB44" s="58">
        <f t="shared" si="37"/>
        <v>0</v>
      </c>
      <c r="AC44" s="15"/>
      <c r="AD44" s="15"/>
      <c r="AE44" s="15">
        <f t="shared" si="34"/>
        <v>0</v>
      </c>
      <c r="AF44" s="67">
        <v>11.510400000000001</v>
      </c>
      <c r="AG44" s="58">
        <v>628.78992000000005</v>
      </c>
      <c r="AH44" s="58">
        <f t="shared" si="5"/>
        <v>640.30032000000006</v>
      </c>
      <c r="AI44" s="15"/>
      <c r="AJ44" s="15"/>
      <c r="AK44" s="121">
        <f t="shared" si="33"/>
        <v>0</v>
      </c>
      <c r="AL44" s="67"/>
      <c r="AM44" s="67"/>
      <c r="AN44" s="58">
        <f t="shared" si="39"/>
        <v>0</v>
      </c>
      <c r="AO44" s="15"/>
      <c r="AP44" s="15"/>
      <c r="AQ44" s="39">
        <f t="shared" si="40"/>
        <v>0</v>
      </c>
      <c r="AR44" s="67">
        <v>20.998559999999998</v>
      </c>
      <c r="AS44" s="67">
        <v>211.77815999999999</v>
      </c>
      <c r="AT44" s="58">
        <f t="shared" si="28"/>
        <v>232.77671999999998</v>
      </c>
      <c r="AU44" s="15"/>
      <c r="AV44" s="15"/>
      <c r="AW44" s="86">
        <f t="shared" si="30"/>
        <v>0</v>
      </c>
      <c r="AX44" s="92">
        <v>0</v>
      </c>
      <c r="AY44" s="57">
        <v>363.1875</v>
      </c>
      <c r="AZ44" s="93">
        <f t="shared" si="24"/>
        <v>363.1875</v>
      </c>
      <c r="BA44" s="88"/>
      <c r="BB44" s="39"/>
      <c r="BC44" s="39">
        <f t="shared" si="23"/>
        <v>0</v>
      </c>
      <c r="BD44" s="57"/>
      <c r="BE44" s="57"/>
      <c r="BF44" s="57">
        <f t="shared" si="21"/>
        <v>0</v>
      </c>
      <c r="BG44" s="39"/>
      <c r="BH44" s="39"/>
      <c r="BI44" s="39">
        <f t="shared" si="11"/>
        <v>0</v>
      </c>
      <c r="BJ44" s="94">
        <f t="shared" si="41"/>
        <v>37.788960000000003</v>
      </c>
      <c r="BK44" s="94">
        <f t="shared" si="42"/>
        <v>1434.1396248000001</v>
      </c>
      <c r="BL44" s="94">
        <f t="shared" si="43"/>
        <v>1471.9285848</v>
      </c>
      <c r="BN44" s="32"/>
      <c r="BO44" s="32"/>
      <c r="BP44" s="32"/>
      <c r="BQ44" s="32"/>
    </row>
    <row r="45" spans="1:69" x14ac:dyDescent="0.2">
      <c r="A45" s="13">
        <v>40</v>
      </c>
      <c r="B45" s="67"/>
      <c r="C45" s="67"/>
      <c r="D45" s="58">
        <f t="shared" si="0"/>
        <v>0</v>
      </c>
      <c r="E45" s="65"/>
      <c r="F45" s="65"/>
      <c r="G45" s="39">
        <f t="shared" si="31"/>
        <v>0</v>
      </c>
      <c r="H45" s="67"/>
      <c r="I45" s="67"/>
      <c r="J45" s="58">
        <f t="shared" si="1"/>
        <v>0</v>
      </c>
      <c r="K45" s="65"/>
      <c r="L45" s="65"/>
      <c r="M45" s="39">
        <f t="shared" si="16"/>
        <v>0</v>
      </c>
      <c r="N45" s="67"/>
      <c r="O45" s="67"/>
      <c r="P45" s="58">
        <f t="shared" si="26"/>
        <v>0</v>
      </c>
      <c r="Q45" s="15"/>
      <c r="R45" s="64"/>
      <c r="S45" s="39">
        <f t="shared" si="17"/>
        <v>0</v>
      </c>
      <c r="T45" s="67">
        <v>5.28</v>
      </c>
      <c r="U45" s="67">
        <v>82.32</v>
      </c>
      <c r="V45" s="58">
        <f t="shared" si="3"/>
        <v>87.6</v>
      </c>
      <c r="W45" s="15"/>
      <c r="X45" s="15"/>
      <c r="Y45" s="39">
        <f t="shared" si="18"/>
        <v>0</v>
      </c>
      <c r="Z45" s="67"/>
      <c r="AA45" s="67"/>
      <c r="AB45" s="58">
        <f t="shared" si="37"/>
        <v>0</v>
      </c>
      <c r="AC45" s="15"/>
      <c r="AD45" s="15"/>
      <c r="AE45" s="15">
        <f t="shared" si="34"/>
        <v>0</v>
      </c>
      <c r="AF45" s="67">
        <v>23.020800000000001</v>
      </c>
      <c r="AG45" s="58">
        <v>543.84</v>
      </c>
      <c r="AH45" s="58">
        <f t="shared" si="5"/>
        <v>566.86080000000004</v>
      </c>
      <c r="AI45" s="15"/>
      <c r="AJ45" s="15"/>
      <c r="AK45" s="121">
        <f t="shared" si="33"/>
        <v>0</v>
      </c>
      <c r="AL45" s="67"/>
      <c r="AM45" s="67"/>
      <c r="AN45" s="58">
        <f t="shared" si="39"/>
        <v>0</v>
      </c>
      <c r="AO45" s="15"/>
      <c r="AP45" s="15"/>
      <c r="AQ45" s="39">
        <f t="shared" si="40"/>
        <v>0</v>
      </c>
      <c r="AR45" s="67">
        <v>5.6337599999999997</v>
      </c>
      <c r="AS45" s="67">
        <v>217.66800000000001</v>
      </c>
      <c r="AT45" s="58">
        <f t="shared" si="28"/>
        <v>223.30176</v>
      </c>
      <c r="AU45" s="15"/>
      <c r="AV45" s="15"/>
      <c r="AW45" s="86">
        <f t="shared" si="30"/>
        <v>0</v>
      </c>
      <c r="AX45" s="92">
        <v>0</v>
      </c>
      <c r="AY45" s="57">
        <v>685.91250000000002</v>
      </c>
      <c r="AZ45" s="93">
        <f t="shared" si="24"/>
        <v>685.91250000000002</v>
      </c>
      <c r="BA45" s="88"/>
      <c r="BB45" s="39"/>
      <c r="BC45" s="39">
        <f t="shared" si="23"/>
        <v>0</v>
      </c>
      <c r="BD45" s="57"/>
      <c r="BE45" s="57"/>
      <c r="BF45" s="57">
        <f t="shared" si="21"/>
        <v>0</v>
      </c>
      <c r="BG45" s="39"/>
      <c r="BH45" s="39"/>
      <c r="BI45" s="39">
        <f t="shared" si="11"/>
        <v>0</v>
      </c>
      <c r="BJ45" s="94">
        <f t="shared" si="41"/>
        <v>33.934560000000005</v>
      </c>
      <c r="BK45" s="94">
        <f t="shared" si="42"/>
        <v>1529.7405000000001</v>
      </c>
      <c r="BL45" s="94">
        <f t="shared" si="43"/>
        <v>1563.67506</v>
      </c>
      <c r="BN45" s="32"/>
      <c r="BO45" s="32"/>
      <c r="BP45" s="32"/>
      <c r="BQ45" s="32"/>
    </row>
    <row r="46" spans="1:69" x14ac:dyDescent="0.2">
      <c r="A46" s="13">
        <v>41</v>
      </c>
      <c r="B46" s="67"/>
      <c r="C46" s="67"/>
      <c r="D46" s="58">
        <f t="shared" ref="D46:D57" si="44">B46+C46</f>
        <v>0</v>
      </c>
      <c r="E46" s="65"/>
      <c r="F46" s="65"/>
      <c r="G46" s="39">
        <f t="shared" ref="G46:G57" si="45">E46+F46</f>
        <v>0</v>
      </c>
      <c r="H46" s="67"/>
      <c r="I46" s="67"/>
      <c r="J46" s="58">
        <f t="shared" si="1"/>
        <v>0</v>
      </c>
      <c r="K46" s="65"/>
      <c r="L46" s="65"/>
      <c r="M46" s="39">
        <f t="shared" si="16"/>
        <v>0</v>
      </c>
      <c r="N46" s="67"/>
      <c r="O46" s="67"/>
      <c r="P46" s="58">
        <f t="shared" si="26"/>
        <v>0</v>
      </c>
      <c r="Q46" s="15"/>
      <c r="R46" s="64"/>
      <c r="S46" s="39">
        <f t="shared" si="17"/>
        <v>0</v>
      </c>
      <c r="T46" s="67"/>
      <c r="U46" s="67"/>
      <c r="V46" s="58">
        <f t="shared" si="3"/>
        <v>0</v>
      </c>
      <c r="W46" s="15"/>
      <c r="X46" s="15"/>
      <c r="Y46" s="39">
        <f t="shared" si="18"/>
        <v>0</v>
      </c>
      <c r="Z46" s="67"/>
      <c r="AA46" s="67"/>
      <c r="AB46" s="58">
        <f t="shared" si="37"/>
        <v>0</v>
      </c>
      <c r="AC46" s="15"/>
      <c r="AD46" s="15"/>
      <c r="AE46" s="15">
        <f t="shared" si="34"/>
        <v>0</v>
      </c>
      <c r="AF46" s="67">
        <v>17.265600000000003</v>
      </c>
      <c r="AG46" s="58">
        <v>152.57088000000002</v>
      </c>
      <c r="AH46" s="58">
        <f t="shared" si="5"/>
        <v>169.83648000000002</v>
      </c>
      <c r="AI46" s="72"/>
      <c r="AJ46" s="72"/>
      <c r="AK46" s="121">
        <f t="shared" si="33"/>
        <v>0</v>
      </c>
      <c r="AL46" s="67"/>
      <c r="AM46" s="67"/>
      <c r="AN46" s="58">
        <f t="shared" si="39"/>
        <v>0</v>
      </c>
      <c r="AO46" s="15"/>
      <c r="AP46" s="15"/>
      <c r="AQ46" s="39">
        <f t="shared" si="40"/>
        <v>0</v>
      </c>
      <c r="AR46" s="67">
        <v>0</v>
      </c>
      <c r="AS46" s="67">
        <v>175.41479999999999</v>
      </c>
      <c r="AT46" s="58">
        <f t="shared" si="28"/>
        <v>175.41479999999999</v>
      </c>
      <c r="AU46" s="15"/>
      <c r="AV46" s="15"/>
      <c r="AW46" s="86">
        <f t="shared" si="30"/>
        <v>0</v>
      </c>
      <c r="AX46" s="92">
        <v>0</v>
      </c>
      <c r="AY46" s="57">
        <v>520.65</v>
      </c>
      <c r="AZ46" s="93">
        <f t="shared" si="24"/>
        <v>520.65</v>
      </c>
      <c r="BA46" s="88"/>
      <c r="BB46" s="39"/>
      <c r="BC46" s="39">
        <f t="shared" si="23"/>
        <v>0</v>
      </c>
      <c r="BD46" s="57"/>
      <c r="BE46" s="57"/>
      <c r="BF46" s="57">
        <f t="shared" si="21"/>
        <v>0</v>
      </c>
      <c r="BG46" s="39"/>
      <c r="BH46" s="39"/>
      <c r="BI46" s="39">
        <f t="shared" si="11"/>
        <v>0</v>
      </c>
      <c r="BJ46" s="94">
        <f t="shared" ref="BJ46:BJ57" si="46">B46+H46+N46+T46+Z46+AF46+AL46+AR46+AX46</f>
        <v>17.265600000000003</v>
      </c>
      <c r="BK46" s="94">
        <f t="shared" ref="BK46:BK57" si="47">C46+I46+O46+U46+AA46+AG46+AM46+AS46+AY46</f>
        <v>848.63567999999998</v>
      </c>
      <c r="BL46" s="94">
        <f t="shared" si="43"/>
        <v>865.90128000000004</v>
      </c>
      <c r="BN46" s="32"/>
      <c r="BO46" s="32"/>
      <c r="BP46" s="32"/>
      <c r="BQ46" s="32"/>
    </row>
    <row r="47" spans="1:69" x14ac:dyDescent="0.2">
      <c r="A47" s="13">
        <v>42</v>
      </c>
      <c r="B47" s="67"/>
      <c r="C47" s="67"/>
      <c r="D47" s="58">
        <f t="shared" si="44"/>
        <v>0</v>
      </c>
      <c r="E47" s="65"/>
      <c r="F47" s="65"/>
      <c r="G47" s="39">
        <f t="shared" si="45"/>
        <v>0</v>
      </c>
      <c r="H47" s="67"/>
      <c r="I47" s="67"/>
      <c r="J47" s="58">
        <f t="shared" si="1"/>
        <v>0</v>
      </c>
      <c r="K47" s="15"/>
      <c r="L47" s="15"/>
      <c r="M47" s="39">
        <f t="shared" si="16"/>
        <v>0</v>
      </c>
      <c r="N47" s="67"/>
      <c r="O47" s="67"/>
      <c r="P47" s="58">
        <f t="shared" si="26"/>
        <v>0</v>
      </c>
      <c r="Q47" s="15"/>
      <c r="R47" s="64"/>
      <c r="S47" s="39">
        <f t="shared" si="17"/>
        <v>0</v>
      </c>
      <c r="T47" s="67"/>
      <c r="U47" s="67"/>
      <c r="V47" s="58">
        <f t="shared" si="3"/>
        <v>0</v>
      </c>
      <c r="W47" s="15"/>
      <c r="X47" s="15"/>
      <c r="Y47" s="39">
        <f t="shared" si="18"/>
        <v>0</v>
      </c>
      <c r="Z47" s="67">
        <v>0</v>
      </c>
      <c r="AA47" s="67">
        <v>5.08</v>
      </c>
      <c r="AB47" s="58">
        <f t="shared" si="37"/>
        <v>5.08</v>
      </c>
      <c r="AC47" s="15"/>
      <c r="AD47" s="15"/>
      <c r="AE47" s="15">
        <f t="shared" si="34"/>
        <v>0</v>
      </c>
      <c r="AF47" s="67">
        <v>0</v>
      </c>
      <c r="AG47" s="58">
        <v>84.48</v>
      </c>
      <c r="AH47" s="58">
        <f t="shared" si="5"/>
        <v>84.48</v>
      </c>
      <c r="AI47" s="72"/>
      <c r="AJ47" s="72"/>
      <c r="AK47" s="121">
        <f t="shared" si="33"/>
        <v>0</v>
      </c>
      <c r="AL47" s="67"/>
      <c r="AM47" s="67"/>
      <c r="AN47" s="58">
        <f t="shared" si="39"/>
        <v>0</v>
      </c>
      <c r="AO47" s="15"/>
      <c r="AP47" s="15"/>
      <c r="AQ47" s="39">
        <f t="shared" si="40"/>
        <v>0</v>
      </c>
      <c r="AR47" s="67">
        <v>0</v>
      </c>
      <c r="AS47" s="67">
        <v>153.648</v>
      </c>
      <c r="AT47" s="58">
        <f t="shared" si="28"/>
        <v>153.648</v>
      </c>
      <c r="AU47" s="15"/>
      <c r="AV47" s="15"/>
      <c r="AW47" s="86">
        <f t="shared" si="30"/>
        <v>0</v>
      </c>
      <c r="AX47" s="92">
        <v>0</v>
      </c>
      <c r="AY47" s="57">
        <v>519.67499999999995</v>
      </c>
      <c r="AZ47" s="93">
        <f t="shared" si="24"/>
        <v>519.67499999999995</v>
      </c>
      <c r="BA47" s="88"/>
      <c r="BB47" s="39"/>
      <c r="BC47" s="39">
        <f t="shared" si="23"/>
        <v>0</v>
      </c>
      <c r="BD47" s="57"/>
      <c r="BE47" s="57"/>
      <c r="BF47" s="57">
        <f t="shared" si="21"/>
        <v>0</v>
      </c>
      <c r="BG47" s="39"/>
      <c r="BH47" s="39"/>
      <c r="BI47" s="39">
        <f t="shared" si="11"/>
        <v>0</v>
      </c>
      <c r="BJ47" s="94">
        <f t="shared" si="46"/>
        <v>0</v>
      </c>
      <c r="BK47" s="94">
        <f t="shared" si="47"/>
        <v>762.88299999999992</v>
      </c>
      <c r="BL47" s="94">
        <f t="shared" si="43"/>
        <v>762.88299999999992</v>
      </c>
      <c r="BN47" s="32"/>
      <c r="BO47" s="32"/>
      <c r="BP47" s="32"/>
      <c r="BQ47" s="32"/>
    </row>
    <row r="48" spans="1:69" x14ac:dyDescent="0.2">
      <c r="A48" s="13">
        <v>43</v>
      </c>
      <c r="B48" s="67"/>
      <c r="C48" s="67"/>
      <c r="D48" s="58">
        <f t="shared" si="44"/>
        <v>0</v>
      </c>
      <c r="E48" s="15"/>
      <c r="F48" s="15"/>
      <c r="G48" s="39">
        <f t="shared" si="45"/>
        <v>0</v>
      </c>
      <c r="H48" s="67"/>
      <c r="I48" s="67"/>
      <c r="J48" s="58">
        <f t="shared" si="1"/>
        <v>0</v>
      </c>
      <c r="K48" s="15"/>
      <c r="L48" s="15"/>
      <c r="M48" s="39">
        <f t="shared" si="16"/>
        <v>0</v>
      </c>
      <c r="N48" s="67"/>
      <c r="O48" s="67"/>
      <c r="P48" s="58">
        <f t="shared" si="26"/>
        <v>0</v>
      </c>
      <c r="Q48" s="64"/>
      <c r="R48" s="64"/>
      <c r="S48" s="39">
        <f t="shared" si="17"/>
        <v>0</v>
      </c>
      <c r="T48" s="67"/>
      <c r="U48" s="67"/>
      <c r="V48" s="58">
        <f t="shared" si="3"/>
        <v>0</v>
      </c>
      <c r="W48" s="15"/>
      <c r="X48" s="15"/>
      <c r="Y48" s="39">
        <f t="shared" si="18"/>
        <v>0</v>
      </c>
      <c r="Z48" s="67">
        <v>0</v>
      </c>
      <c r="AA48" s="67">
        <v>5.08</v>
      </c>
      <c r="AB48" s="58">
        <f t="shared" si="37"/>
        <v>5.08</v>
      </c>
      <c r="AC48" s="15"/>
      <c r="AD48" s="15"/>
      <c r="AE48" s="15">
        <f t="shared" si="34"/>
        <v>0</v>
      </c>
      <c r="AF48" s="67">
        <v>8.6328000000000014</v>
      </c>
      <c r="AG48" s="58">
        <v>68.64</v>
      </c>
      <c r="AH48" s="58">
        <f t="shared" si="5"/>
        <v>77.272800000000004</v>
      </c>
      <c r="AI48" s="72"/>
      <c r="AJ48" s="72"/>
      <c r="AK48" s="121">
        <f t="shared" si="33"/>
        <v>0</v>
      </c>
      <c r="AL48" s="67"/>
      <c r="AM48" s="67"/>
      <c r="AN48" s="58">
        <f t="shared" si="39"/>
        <v>0</v>
      </c>
      <c r="AO48" s="15"/>
      <c r="AP48" s="15"/>
      <c r="AQ48" s="39">
        <f t="shared" si="40"/>
        <v>0</v>
      </c>
      <c r="AR48" s="67">
        <v>0</v>
      </c>
      <c r="AS48" s="67">
        <v>89.884079999999997</v>
      </c>
      <c r="AT48" s="58">
        <f t="shared" si="28"/>
        <v>89.884079999999997</v>
      </c>
      <c r="AU48" s="15"/>
      <c r="AV48" s="15"/>
      <c r="AW48" s="86">
        <f t="shared" si="30"/>
        <v>0</v>
      </c>
      <c r="AX48" s="92">
        <v>0</v>
      </c>
      <c r="AY48" s="57">
        <v>831.1875</v>
      </c>
      <c r="AZ48" s="93">
        <f t="shared" si="24"/>
        <v>831.1875</v>
      </c>
      <c r="BA48" s="88"/>
      <c r="BB48" s="39"/>
      <c r="BC48" s="39">
        <f t="shared" si="23"/>
        <v>0</v>
      </c>
      <c r="BD48" s="57"/>
      <c r="BE48" s="57"/>
      <c r="BF48" s="57">
        <f t="shared" si="21"/>
        <v>0</v>
      </c>
      <c r="BG48" s="39"/>
      <c r="BH48" s="39"/>
      <c r="BI48" s="39">
        <f t="shared" si="11"/>
        <v>0</v>
      </c>
      <c r="BJ48" s="94">
        <f t="shared" si="46"/>
        <v>8.6328000000000014</v>
      </c>
      <c r="BK48" s="94">
        <f t="shared" si="47"/>
        <v>994.79158000000007</v>
      </c>
      <c r="BL48" s="94">
        <f t="shared" si="43"/>
        <v>1003.4243799999999</v>
      </c>
      <c r="BN48" s="32"/>
      <c r="BO48" s="32"/>
      <c r="BP48" s="32"/>
      <c r="BQ48" s="32"/>
    </row>
    <row r="49" spans="1:69" x14ac:dyDescent="0.2">
      <c r="A49" s="13">
        <v>44</v>
      </c>
      <c r="B49" s="67"/>
      <c r="C49" s="67"/>
      <c r="D49" s="58">
        <f t="shared" si="44"/>
        <v>0</v>
      </c>
      <c r="E49" s="15"/>
      <c r="F49" s="15"/>
      <c r="G49" s="39">
        <f t="shared" si="45"/>
        <v>0</v>
      </c>
      <c r="H49" s="67"/>
      <c r="I49" s="67"/>
      <c r="J49" s="58">
        <f t="shared" si="1"/>
        <v>0</v>
      </c>
      <c r="K49" s="15"/>
      <c r="L49" s="15"/>
      <c r="M49" s="39">
        <f t="shared" si="16"/>
        <v>0</v>
      </c>
      <c r="N49" s="67"/>
      <c r="O49" s="67"/>
      <c r="P49" s="58">
        <f t="shared" si="26"/>
        <v>0</v>
      </c>
      <c r="Q49" s="64"/>
      <c r="R49" s="64"/>
      <c r="S49" s="39">
        <f t="shared" si="17"/>
        <v>0</v>
      </c>
      <c r="T49" s="67"/>
      <c r="U49" s="67"/>
      <c r="V49" s="58">
        <f t="shared" si="3"/>
        <v>0</v>
      </c>
      <c r="W49" s="15"/>
      <c r="X49" s="15"/>
      <c r="Y49" s="39">
        <f t="shared" si="18"/>
        <v>0</v>
      </c>
      <c r="Z49" s="67">
        <v>0</v>
      </c>
      <c r="AA49" s="67">
        <v>5.08</v>
      </c>
      <c r="AB49" s="58">
        <f t="shared" si="37"/>
        <v>5.08</v>
      </c>
      <c r="AC49" s="15"/>
      <c r="AD49" s="15"/>
      <c r="AE49" s="15">
        <f t="shared" si="34"/>
        <v>0</v>
      </c>
      <c r="AF49" s="67">
        <v>14.388</v>
      </c>
      <c r="AG49" s="67">
        <v>21.12</v>
      </c>
      <c r="AH49" s="58">
        <f t="shared" si="5"/>
        <v>35.508000000000003</v>
      </c>
      <c r="AI49" s="72"/>
      <c r="AJ49" s="72"/>
      <c r="AK49" s="121">
        <f t="shared" si="33"/>
        <v>0</v>
      </c>
      <c r="AL49" s="67"/>
      <c r="AM49" s="67"/>
      <c r="AN49" s="58">
        <f t="shared" si="39"/>
        <v>0</v>
      </c>
      <c r="AO49" s="15"/>
      <c r="AP49" s="15"/>
      <c r="AQ49" s="39">
        <f t="shared" si="40"/>
        <v>0</v>
      </c>
      <c r="AR49" s="67">
        <v>0</v>
      </c>
      <c r="AS49" s="67">
        <v>35.851199999999999</v>
      </c>
      <c r="AT49" s="58">
        <f t="shared" si="28"/>
        <v>35.851199999999999</v>
      </c>
      <c r="AU49" s="15"/>
      <c r="AV49" s="15"/>
      <c r="AW49" s="86">
        <f t="shared" si="30"/>
        <v>0</v>
      </c>
      <c r="AX49" s="92">
        <v>0</v>
      </c>
      <c r="AY49" s="57">
        <v>524.0625</v>
      </c>
      <c r="AZ49" s="93">
        <f t="shared" si="24"/>
        <v>524.0625</v>
      </c>
      <c r="BA49" s="88"/>
      <c r="BB49" s="39"/>
      <c r="BC49" s="39">
        <f t="shared" si="23"/>
        <v>0</v>
      </c>
      <c r="BD49" s="57"/>
      <c r="BE49" s="57"/>
      <c r="BF49" s="57">
        <f t="shared" si="21"/>
        <v>0</v>
      </c>
      <c r="BG49" s="39"/>
      <c r="BH49" s="39"/>
      <c r="BI49" s="39">
        <f t="shared" ref="BI49:BI57" si="48">BG49+BH49</f>
        <v>0</v>
      </c>
      <c r="BJ49" s="94">
        <f t="shared" si="46"/>
        <v>14.388</v>
      </c>
      <c r="BK49" s="94">
        <f t="shared" si="47"/>
        <v>586.11369999999999</v>
      </c>
      <c r="BL49" s="94">
        <f t="shared" si="43"/>
        <v>600.50170000000003</v>
      </c>
      <c r="BN49" s="32"/>
      <c r="BO49" s="32"/>
      <c r="BP49" s="32"/>
      <c r="BQ49" s="32"/>
    </row>
    <row r="50" spans="1:69" x14ac:dyDescent="0.2">
      <c r="A50" s="13">
        <v>45</v>
      </c>
      <c r="B50" s="67"/>
      <c r="C50" s="67"/>
      <c r="D50" s="58">
        <f t="shared" si="44"/>
        <v>0</v>
      </c>
      <c r="E50" s="15"/>
      <c r="F50" s="15"/>
      <c r="G50" s="39">
        <f t="shared" si="45"/>
        <v>0</v>
      </c>
      <c r="H50" s="67"/>
      <c r="I50" s="67"/>
      <c r="J50" s="58">
        <f t="shared" si="1"/>
        <v>0</v>
      </c>
      <c r="K50" s="15"/>
      <c r="L50" s="15"/>
      <c r="M50" s="39">
        <f t="shared" si="16"/>
        <v>0</v>
      </c>
      <c r="N50" s="67"/>
      <c r="O50" s="67"/>
      <c r="P50" s="58">
        <f t="shared" si="26"/>
        <v>0</v>
      </c>
      <c r="Q50" s="64"/>
      <c r="R50" s="64"/>
      <c r="S50" s="39">
        <f>Q50+R50</f>
        <v>0</v>
      </c>
      <c r="T50" s="67"/>
      <c r="U50" s="67"/>
      <c r="V50" s="58">
        <f t="shared" si="3"/>
        <v>0</v>
      </c>
      <c r="W50" s="15"/>
      <c r="X50" s="15"/>
      <c r="Y50" s="39">
        <f t="shared" si="18"/>
        <v>0</v>
      </c>
      <c r="Z50" s="67">
        <v>0</v>
      </c>
      <c r="AA50" s="67">
        <v>5.08</v>
      </c>
      <c r="AB50" s="58">
        <f t="shared" si="37"/>
        <v>5.08</v>
      </c>
      <c r="AC50" s="15"/>
      <c r="AD50" s="15"/>
      <c r="AE50" s="15">
        <f t="shared" si="34"/>
        <v>0</v>
      </c>
      <c r="AF50" s="67">
        <v>5.7552000000000003</v>
      </c>
      <c r="AG50" s="67">
        <v>21.12</v>
      </c>
      <c r="AH50" s="58">
        <f t="shared" si="5"/>
        <v>26.8752</v>
      </c>
      <c r="AI50" s="15"/>
      <c r="AJ50" s="15"/>
      <c r="AK50" s="121">
        <f t="shared" si="33"/>
        <v>0</v>
      </c>
      <c r="AL50" s="67"/>
      <c r="AM50" s="67"/>
      <c r="AN50" s="58">
        <f t="shared" si="39"/>
        <v>0</v>
      </c>
      <c r="AO50" s="15"/>
      <c r="AP50" s="15"/>
      <c r="AQ50" s="39">
        <f t="shared" si="40"/>
        <v>0</v>
      </c>
      <c r="AR50" s="67">
        <v>0</v>
      </c>
      <c r="AS50" s="67">
        <v>20.4864</v>
      </c>
      <c r="AT50" s="58">
        <f t="shared" si="28"/>
        <v>20.4864</v>
      </c>
      <c r="AU50" s="15"/>
      <c r="AV50" s="15"/>
      <c r="AW50" s="86">
        <f t="shared" si="30"/>
        <v>0</v>
      </c>
      <c r="AX50" s="92">
        <v>0</v>
      </c>
      <c r="AY50" s="57">
        <v>798.03750000000002</v>
      </c>
      <c r="AZ50" s="93">
        <f t="shared" si="24"/>
        <v>798.03750000000002</v>
      </c>
      <c r="BA50" s="88"/>
      <c r="BB50" s="39"/>
      <c r="BC50" s="39">
        <f t="shared" si="23"/>
        <v>0</v>
      </c>
      <c r="BD50" s="57"/>
      <c r="BE50" s="57"/>
      <c r="BF50" s="57">
        <f t="shared" si="21"/>
        <v>0</v>
      </c>
      <c r="BG50" s="39"/>
      <c r="BH50" s="39"/>
      <c r="BI50" s="39">
        <f t="shared" si="48"/>
        <v>0</v>
      </c>
      <c r="BJ50" s="94">
        <f t="shared" si="46"/>
        <v>5.7552000000000003</v>
      </c>
      <c r="BK50" s="94">
        <f t="shared" si="47"/>
        <v>844.72390000000007</v>
      </c>
      <c r="BL50" s="94">
        <f t="shared" si="43"/>
        <v>850.47910000000002</v>
      </c>
      <c r="BN50" s="32"/>
      <c r="BO50" s="32"/>
      <c r="BP50" s="32"/>
      <c r="BQ50" s="32"/>
    </row>
    <row r="51" spans="1:69" x14ac:dyDescent="0.2">
      <c r="A51" s="13">
        <v>46</v>
      </c>
      <c r="B51" s="67"/>
      <c r="C51" s="67"/>
      <c r="D51" s="58">
        <f t="shared" si="44"/>
        <v>0</v>
      </c>
      <c r="E51" s="15"/>
      <c r="F51" s="15"/>
      <c r="G51" s="39">
        <f t="shared" si="45"/>
        <v>0</v>
      </c>
      <c r="H51" s="67"/>
      <c r="I51" s="67"/>
      <c r="J51" s="58">
        <f t="shared" si="1"/>
        <v>0</v>
      </c>
      <c r="K51" s="15"/>
      <c r="L51" s="15"/>
      <c r="M51" s="39">
        <f t="shared" si="16"/>
        <v>0</v>
      </c>
      <c r="N51" s="67"/>
      <c r="O51" s="67"/>
      <c r="P51" s="58">
        <f t="shared" si="26"/>
        <v>0</v>
      </c>
      <c r="Q51" s="64"/>
      <c r="R51" s="64"/>
      <c r="S51" s="39">
        <f>Q51+R51</f>
        <v>0</v>
      </c>
      <c r="T51" s="67"/>
      <c r="U51" s="67"/>
      <c r="V51" s="58">
        <f t="shared" si="3"/>
        <v>0</v>
      </c>
      <c r="W51" s="15"/>
      <c r="X51" s="15"/>
      <c r="Y51" s="39">
        <f t="shared" si="18"/>
        <v>0</v>
      </c>
      <c r="Z51" s="67">
        <v>0</v>
      </c>
      <c r="AA51" s="67">
        <v>5.08</v>
      </c>
      <c r="AB51" s="58">
        <f t="shared" si="37"/>
        <v>5.08</v>
      </c>
      <c r="AC51" s="15"/>
      <c r="AD51" s="15"/>
      <c r="AE51" s="15">
        <f t="shared" si="34"/>
        <v>0</v>
      </c>
      <c r="AF51" s="67">
        <v>23.020800000000001</v>
      </c>
      <c r="AG51" s="67">
        <v>5.28</v>
      </c>
      <c r="AH51" s="58">
        <f t="shared" si="5"/>
        <v>28.300800000000002</v>
      </c>
      <c r="AI51" s="15"/>
      <c r="AJ51" s="15"/>
      <c r="AK51" s="121">
        <f t="shared" si="33"/>
        <v>0</v>
      </c>
      <c r="AL51" s="67"/>
      <c r="AM51" s="67"/>
      <c r="AN51" s="58">
        <f t="shared" si="39"/>
        <v>0</v>
      </c>
      <c r="AO51" s="15"/>
      <c r="AP51" s="15"/>
      <c r="AQ51" s="39">
        <f t="shared" si="40"/>
        <v>0</v>
      </c>
      <c r="AR51" s="67">
        <v>0</v>
      </c>
      <c r="AS51" s="67">
        <v>20.4864</v>
      </c>
      <c r="AT51" s="58">
        <f t="shared" si="28"/>
        <v>20.4864</v>
      </c>
      <c r="AU51" s="15"/>
      <c r="AV51" s="15"/>
      <c r="AW51" s="86">
        <f t="shared" si="30"/>
        <v>0</v>
      </c>
      <c r="AX51" s="92">
        <v>0</v>
      </c>
      <c r="AY51" s="57">
        <v>760.01249999999993</v>
      </c>
      <c r="AZ51" s="93">
        <f t="shared" si="24"/>
        <v>760.01249999999993</v>
      </c>
      <c r="BA51" s="88"/>
      <c r="BB51" s="39"/>
      <c r="BC51" s="39">
        <f t="shared" si="23"/>
        <v>0</v>
      </c>
      <c r="BD51" s="57"/>
      <c r="BE51" s="57"/>
      <c r="BF51" s="57">
        <f t="shared" si="21"/>
        <v>0</v>
      </c>
      <c r="BG51" s="39"/>
      <c r="BH51" s="39"/>
      <c r="BI51" s="39">
        <f t="shared" si="48"/>
        <v>0</v>
      </c>
      <c r="BJ51" s="94">
        <f t="shared" si="46"/>
        <v>23.020800000000001</v>
      </c>
      <c r="BK51" s="94">
        <f t="shared" si="47"/>
        <v>790.85889999999995</v>
      </c>
      <c r="BL51" s="94">
        <f t="shared" si="43"/>
        <v>813.87969999999996</v>
      </c>
      <c r="BN51" s="32"/>
      <c r="BO51" s="32"/>
      <c r="BP51" s="32"/>
      <c r="BQ51" s="32"/>
    </row>
    <row r="52" spans="1:69" x14ac:dyDescent="0.2">
      <c r="A52" s="13">
        <v>47</v>
      </c>
      <c r="B52" s="67"/>
      <c r="C52" s="67"/>
      <c r="D52" s="58">
        <f t="shared" si="44"/>
        <v>0</v>
      </c>
      <c r="E52" s="15"/>
      <c r="F52" s="15"/>
      <c r="G52" s="39">
        <f t="shared" si="45"/>
        <v>0</v>
      </c>
      <c r="H52" s="67"/>
      <c r="I52" s="67"/>
      <c r="J52" s="58">
        <f t="shared" si="1"/>
        <v>0</v>
      </c>
      <c r="K52" s="15"/>
      <c r="L52" s="15"/>
      <c r="M52" s="39">
        <f t="shared" si="16"/>
        <v>0</v>
      </c>
      <c r="N52" s="67"/>
      <c r="O52" s="67"/>
      <c r="P52" s="58">
        <f t="shared" si="26"/>
        <v>0</v>
      </c>
      <c r="Q52" s="15"/>
      <c r="R52" s="15"/>
      <c r="S52" s="39">
        <f t="shared" si="17"/>
        <v>0</v>
      </c>
      <c r="T52" s="67"/>
      <c r="U52" s="67"/>
      <c r="V52" s="58">
        <f t="shared" si="3"/>
        <v>0</v>
      </c>
      <c r="W52" s="15"/>
      <c r="X52" s="15"/>
      <c r="Y52" s="39">
        <f t="shared" si="18"/>
        <v>0</v>
      </c>
      <c r="Z52" s="67">
        <v>0</v>
      </c>
      <c r="AA52" s="67">
        <v>5.08</v>
      </c>
      <c r="AB52" s="58">
        <f t="shared" si="37"/>
        <v>5.08</v>
      </c>
      <c r="AC52" s="15"/>
      <c r="AD52" s="15"/>
      <c r="AE52" s="15">
        <f t="shared" si="34"/>
        <v>0</v>
      </c>
      <c r="AF52" s="67">
        <v>28.776</v>
      </c>
      <c r="AG52" s="67">
        <v>15.84</v>
      </c>
      <c r="AH52" s="58">
        <f t="shared" si="5"/>
        <v>44.616</v>
      </c>
      <c r="AI52" s="15"/>
      <c r="AJ52" s="15"/>
      <c r="AK52" s="121">
        <f t="shared" si="33"/>
        <v>0</v>
      </c>
      <c r="AL52" s="67"/>
      <c r="AM52" s="67"/>
      <c r="AN52" s="58">
        <f t="shared" si="39"/>
        <v>0</v>
      </c>
      <c r="AO52" s="15"/>
      <c r="AP52" s="15"/>
      <c r="AQ52" s="39">
        <f t="shared" si="40"/>
        <v>0</v>
      </c>
      <c r="AR52" s="67">
        <v>0</v>
      </c>
      <c r="AS52" s="67">
        <v>0</v>
      </c>
      <c r="AT52" s="58">
        <f t="shared" si="28"/>
        <v>0</v>
      </c>
      <c r="AU52" s="15"/>
      <c r="AV52" s="15"/>
      <c r="AW52" s="86">
        <f t="shared" si="30"/>
        <v>0</v>
      </c>
      <c r="AX52" s="92">
        <v>0</v>
      </c>
      <c r="AY52" s="57">
        <v>852.63749999999993</v>
      </c>
      <c r="AZ52" s="93">
        <f t="shared" si="24"/>
        <v>852.63749999999993</v>
      </c>
      <c r="BA52" s="88"/>
      <c r="BB52" s="39"/>
      <c r="BC52" s="39">
        <f t="shared" si="23"/>
        <v>0</v>
      </c>
      <c r="BD52" s="57"/>
      <c r="BE52" s="57"/>
      <c r="BF52" s="57">
        <f t="shared" si="21"/>
        <v>0</v>
      </c>
      <c r="BG52" s="39"/>
      <c r="BH52" s="39"/>
      <c r="BI52" s="39">
        <f t="shared" si="48"/>
        <v>0</v>
      </c>
      <c r="BJ52" s="94">
        <f t="shared" si="46"/>
        <v>28.776</v>
      </c>
      <c r="BK52" s="94">
        <f t="shared" si="47"/>
        <v>873.55749999999989</v>
      </c>
      <c r="BL52" s="94">
        <f t="shared" si="43"/>
        <v>902.33349999999996</v>
      </c>
      <c r="BN52" s="32"/>
      <c r="BO52" s="32"/>
      <c r="BP52" s="32"/>
      <c r="BQ52" s="32"/>
    </row>
    <row r="53" spans="1:69" x14ac:dyDescent="0.2">
      <c r="A53" s="13">
        <v>48</v>
      </c>
      <c r="B53" s="67"/>
      <c r="C53" s="67"/>
      <c r="D53" s="58">
        <f t="shared" si="44"/>
        <v>0</v>
      </c>
      <c r="E53" s="15"/>
      <c r="F53" s="15"/>
      <c r="G53" s="39">
        <f>E53+F53</f>
        <v>0</v>
      </c>
      <c r="H53" s="67"/>
      <c r="I53" s="67"/>
      <c r="J53" s="58">
        <f t="shared" si="1"/>
        <v>0</v>
      </c>
      <c r="K53" s="15"/>
      <c r="L53" s="15"/>
      <c r="M53" s="39">
        <f t="shared" si="16"/>
        <v>0</v>
      </c>
      <c r="N53" s="67"/>
      <c r="O53" s="67"/>
      <c r="P53" s="58">
        <f>N53+O53</f>
        <v>0</v>
      </c>
      <c r="Q53" s="15"/>
      <c r="R53" s="15"/>
      <c r="S53" s="39">
        <f t="shared" si="17"/>
        <v>0</v>
      </c>
      <c r="T53" s="67"/>
      <c r="U53" s="67"/>
      <c r="V53" s="58">
        <f t="shared" si="3"/>
        <v>0</v>
      </c>
      <c r="W53" s="15"/>
      <c r="X53" s="15"/>
      <c r="Y53" s="39">
        <f t="shared" si="18"/>
        <v>0</v>
      </c>
      <c r="Z53" s="67">
        <v>0</v>
      </c>
      <c r="AA53" s="67">
        <v>5.08</v>
      </c>
      <c r="AB53" s="58">
        <f t="shared" si="37"/>
        <v>5.08</v>
      </c>
      <c r="AC53" s="15"/>
      <c r="AD53" s="15"/>
      <c r="AE53" s="15">
        <f t="shared" si="34"/>
        <v>0</v>
      </c>
      <c r="AF53" s="67">
        <v>28.776</v>
      </c>
      <c r="AG53" s="67">
        <v>0</v>
      </c>
      <c r="AH53" s="58">
        <f t="shared" si="5"/>
        <v>28.776</v>
      </c>
      <c r="AI53" s="15"/>
      <c r="AJ53" s="15"/>
      <c r="AK53" s="121">
        <f t="shared" si="33"/>
        <v>0</v>
      </c>
      <c r="AL53" s="67"/>
      <c r="AM53" s="67"/>
      <c r="AN53" s="58">
        <f t="shared" si="39"/>
        <v>0</v>
      </c>
      <c r="AO53" s="15"/>
      <c r="AP53" s="15"/>
      <c r="AQ53" s="39">
        <f t="shared" si="40"/>
        <v>0</v>
      </c>
      <c r="AR53" s="67">
        <v>0</v>
      </c>
      <c r="AS53" s="67">
        <v>0</v>
      </c>
      <c r="AT53" s="58">
        <f t="shared" si="28"/>
        <v>0</v>
      </c>
      <c r="AU53" s="15"/>
      <c r="AV53" s="15"/>
      <c r="AW53" s="86">
        <f t="shared" si="30"/>
        <v>0</v>
      </c>
      <c r="AX53" s="92">
        <v>0</v>
      </c>
      <c r="AY53" s="57">
        <v>850.19999999999993</v>
      </c>
      <c r="AZ53" s="93">
        <f t="shared" si="24"/>
        <v>850.19999999999993</v>
      </c>
      <c r="BA53" s="88"/>
      <c r="BB53" s="39"/>
      <c r="BC53" s="39">
        <f t="shared" si="23"/>
        <v>0</v>
      </c>
      <c r="BD53" s="57"/>
      <c r="BE53" s="57"/>
      <c r="BF53" s="57">
        <f t="shared" si="21"/>
        <v>0</v>
      </c>
      <c r="BG53" s="39"/>
      <c r="BH53" s="39"/>
      <c r="BI53" s="39">
        <f t="shared" si="48"/>
        <v>0</v>
      </c>
      <c r="BJ53" s="94">
        <f t="shared" si="46"/>
        <v>28.776</v>
      </c>
      <c r="BK53" s="94">
        <f t="shared" si="47"/>
        <v>855.28</v>
      </c>
      <c r="BL53" s="94">
        <f t="shared" si="43"/>
        <v>884.05599999999993</v>
      </c>
      <c r="BN53" s="32"/>
      <c r="BO53" s="32"/>
      <c r="BP53" s="32"/>
      <c r="BQ53" s="32"/>
    </row>
    <row r="54" spans="1:69" x14ac:dyDescent="0.2">
      <c r="A54" s="13">
        <v>49</v>
      </c>
      <c r="B54" s="67"/>
      <c r="C54" s="67"/>
      <c r="D54" s="58">
        <f t="shared" si="44"/>
        <v>0</v>
      </c>
      <c r="E54" s="15"/>
      <c r="F54" s="15"/>
      <c r="G54" s="39">
        <f t="shared" ref="G54:G55" si="49">E54+F54</f>
        <v>0</v>
      </c>
      <c r="H54" s="67"/>
      <c r="I54" s="67"/>
      <c r="J54" s="58">
        <f t="shared" si="1"/>
        <v>0</v>
      </c>
      <c r="K54" s="15"/>
      <c r="L54" s="15"/>
      <c r="M54" s="39">
        <f t="shared" si="16"/>
        <v>0</v>
      </c>
      <c r="N54" s="67"/>
      <c r="O54" s="67"/>
      <c r="P54" s="58">
        <f>N54+O54</f>
        <v>0</v>
      </c>
      <c r="Q54" s="15"/>
      <c r="R54" s="15"/>
      <c r="S54" s="39">
        <f t="shared" si="17"/>
        <v>0</v>
      </c>
      <c r="T54" s="67"/>
      <c r="U54" s="67"/>
      <c r="V54" s="58">
        <f t="shared" si="3"/>
        <v>0</v>
      </c>
      <c r="W54" s="15"/>
      <c r="X54" s="15"/>
      <c r="Y54" s="39">
        <f t="shared" si="18"/>
        <v>0</v>
      </c>
      <c r="Z54" s="67"/>
      <c r="AA54" s="67"/>
      <c r="AB54" s="58">
        <f t="shared" si="37"/>
        <v>0</v>
      </c>
      <c r="AC54" s="15"/>
      <c r="AD54" s="15"/>
      <c r="AE54" s="15">
        <f t="shared" si="34"/>
        <v>0</v>
      </c>
      <c r="AF54" s="67">
        <v>34.531200000000005</v>
      </c>
      <c r="AG54" s="67">
        <v>0</v>
      </c>
      <c r="AH54" s="58">
        <f t="shared" si="5"/>
        <v>34.531200000000005</v>
      </c>
      <c r="AI54" s="15"/>
      <c r="AJ54" s="15"/>
      <c r="AK54" s="121">
        <f t="shared" si="33"/>
        <v>0</v>
      </c>
      <c r="AL54" s="67"/>
      <c r="AM54" s="67"/>
      <c r="AN54" s="58">
        <f t="shared" si="39"/>
        <v>0</v>
      </c>
      <c r="AO54" s="15"/>
      <c r="AP54" s="15"/>
      <c r="AQ54" s="39">
        <f t="shared" si="40"/>
        <v>0</v>
      </c>
      <c r="AR54" s="67"/>
      <c r="AS54" s="67"/>
      <c r="AT54" s="58">
        <f t="shared" si="28"/>
        <v>0</v>
      </c>
      <c r="AU54" s="15"/>
      <c r="AV54" s="15"/>
      <c r="AW54" s="86">
        <f>AU55+AV55</f>
        <v>0</v>
      </c>
      <c r="AX54" s="92">
        <v>0</v>
      </c>
      <c r="AY54" s="57">
        <v>955.5</v>
      </c>
      <c r="AZ54" s="93">
        <f t="shared" si="24"/>
        <v>955.5</v>
      </c>
      <c r="BA54" s="88"/>
      <c r="BB54" s="39"/>
      <c r="BC54" s="39">
        <f t="shared" si="23"/>
        <v>0</v>
      </c>
      <c r="BD54" s="57"/>
      <c r="BE54" s="57"/>
      <c r="BF54" s="57">
        <f t="shared" si="21"/>
        <v>0</v>
      </c>
      <c r="BG54" s="39"/>
      <c r="BH54" s="39"/>
      <c r="BI54" s="39">
        <f t="shared" si="48"/>
        <v>0</v>
      </c>
      <c r="BJ54" s="94">
        <f t="shared" si="46"/>
        <v>34.531200000000005</v>
      </c>
      <c r="BK54" s="94">
        <f t="shared" si="47"/>
        <v>955.5</v>
      </c>
      <c r="BL54" s="94">
        <f t="shared" si="43"/>
        <v>990.03120000000001</v>
      </c>
    </row>
    <row r="55" spans="1:69" x14ac:dyDescent="0.2">
      <c r="A55" s="13">
        <v>50</v>
      </c>
      <c r="B55" s="67"/>
      <c r="C55" s="67"/>
      <c r="D55" s="58">
        <f t="shared" si="44"/>
        <v>0</v>
      </c>
      <c r="E55" s="15"/>
      <c r="F55" s="15"/>
      <c r="G55" s="39">
        <f t="shared" si="49"/>
        <v>0</v>
      </c>
      <c r="H55" s="67"/>
      <c r="I55" s="67"/>
      <c r="J55" s="58">
        <f t="shared" si="1"/>
        <v>0</v>
      </c>
      <c r="K55" s="15"/>
      <c r="L55" s="15"/>
      <c r="M55" s="39">
        <f t="shared" si="16"/>
        <v>0</v>
      </c>
      <c r="N55" s="67"/>
      <c r="O55" s="67"/>
      <c r="P55" s="58">
        <f>N55+O55</f>
        <v>0</v>
      </c>
      <c r="Q55" s="15"/>
      <c r="R55" s="15"/>
      <c r="S55" s="39">
        <f t="shared" si="17"/>
        <v>0</v>
      </c>
      <c r="T55" s="67"/>
      <c r="U55" s="67"/>
      <c r="V55" s="58">
        <f t="shared" si="3"/>
        <v>0</v>
      </c>
      <c r="W55" s="15"/>
      <c r="X55" s="15"/>
      <c r="Y55" s="39">
        <f t="shared" si="18"/>
        <v>0</v>
      </c>
      <c r="Z55" s="67"/>
      <c r="AA55" s="67"/>
      <c r="AB55" s="58">
        <f t="shared" si="37"/>
        <v>0</v>
      </c>
      <c r="AC55" s="15"/>
      <c r="AD55" s="15"/>
      <c r="AE55" s="15">
        <f t="shared" si="34"/>
        <v>0</v>
      </c>
      <c r="AF55" s="67">
        <v>25.898400000000002</v>
      </c>
      <c r="AG55" s="67">
        <v>2.64</v>
      </c>
      <c r="AH55" s="58">
        <f t="shared" si="5"/>
        <v>28.538400000000003</v>
      </c>
      <c r="AI55" s="15"/>
      <c r="AJ55" s="15"/>
      <c r="AK55" s="121">
        <f t="shared" si="33"/>
        <v>0</v>
      </c>
      <c r="AL55" s="67"/>
      <c r="AM55" s="67"/>
      <c r="AN55" s="58">
        <f t="shared" si="39"/>
        <v>0</v>
      </c>
      <c r="AO55" s="15"/>
      <c r="AP55" s="15"/>
      <c r="AQ55" s="39">
        <f t="shared" si="40"/>
        <v>0</v>
      </c>
      <c r="AR55" s="67"/>
      <c r="AS55" s="67"/>
      <c r="AT55" s="58">
        <f t="shared" si="28"/>
        <v>0</v>
      </c>
      <c r="AU55" s="15"/>
      <c r="AV55" s="15"/>
      <c r="AW55" s="86">
        <f>AU56+AV56</f>
        <v>0</v>
      </c>
      <c r="AX55" s="92">
        <v>0</v>
      </c>
      <c r="AY55" s="57">
        <v>801.44999999999993</v>
      </c>
      <c r="AZ55" s="93">
        <f t="shared" si="24"/>
        <v>801.44999999999993</v>
      </c>
      <c r="BA55" s="88"/>
      <c r="BB55" s="39"/>
      <c r="BC55" s="39">
        <f t="shared" si="23"/>
        <v>0</v>
      </c>
      <c r="BD55" s="57"/>
      <c r="BE55" s="57"/>
      <c r="BF55" s="57">
        <f t="shared" si="21"/>
        <v>0</v>
      </c>
      <c r="BG55" s="39"/>
      <c r="BH55" s="39"/>
      <c r="BI55" s="39">
        <f t="shared" si="48"/>
        <v>0</v>
      </c>
      <c r="BJ55" s="94">
        <f t="shared" si="46"/>
        <v>25.898400000000002</v>
      </c>
      <c r="BK55" s="94">
        <f t="shared" si="47"/>
        <v>804.08999999999992</v>
      </c>
      <c r="BL55" s="94">
        <f t="shared" si="43"/>
        <v>829.98839999999996</v>
      </c>
    </row>
    <row r="56" spans="1:69" x14ac:dyDescent="0.2">
      <c r="A56" s="13">
        <v>51</v>
      </c>
      <c r="B56" s="67"/>
      <c r="C56" s="67"/>
      <c r="D56" s="58">
        <f t="shared" si="44"/>
        <v>0</v>
      </c>
      <c r="E56" s="15"/>
      <c r="F56" s="15"/>
      <c r="G56" s="39">
        <f t="shared" si="45"/>
        <v>0</v>
      </c>
      <c r="H56" s="67"/>
      <c r="I56" s="67"/>
      <c r="J56" s="58">
        <f t="shared" si="1"/>
        <v>0</v>
      </c>
      <c r="K56" s="15"/>
      <c r="L56" s="15"/>
      <c r="M56" s="39">
        <f t="shared" si="16"/>
        <v>0</v>
      </c>
      <c r="N56" s="67"/>
      <c r="O56" s="67"/>
      <c r="P56" s="58">
        <f t="shared" si="26"/>
        <v>0</v>
      </c>
      <c r="Q56" s="15"/>
      <c r="R56" s="15"/>
      <c r="S56" s="39">
        <f t="shared" si="17"/>
        <v>0</v>
      </c>
      <c r="T56" s="67"/>
      <c r="U56" s="67"/>
      <c r="V56" s="58">
        <f t="shared" si="3"/>
        <v>0</v>
      </c>
      <c r="W56" s="15"/>
      <c r="X56" s="15"/>
      <c r="Y56" s="39">
        <f t="shared" si="18"/>
        <v>0</v>
      </c>
      <c r="Z56" s="67"/>
      <c r="AA56" s="67"/>
      <c r="AB56" s="58">
        <f t="shared" si="37"/>
        <v>0</v>
      </c>
      <c r="AC56" s="15"/>
      <c r="AD56" s="15"/>
      <c r="AE56" s="15">
        <f t="shared" si="34"/>
        <v>0</v>
      </c>
      <c r="AF56" s="67">
        <v>46.041600000000003</v>
      </c>
      <c r="AG56" s="67">
        <v>5.28</v>
      </c>
      <c r="AH56" s="58">
        <f t="shared" si="5"/>
        <v>51.321600000000004</v>
      </c>
      <c r="AI56" s="15"/>
      <c r="AJ56" s="15"/>
      <c r="AK56" s="121">
        <f t="shared" si="33"/>
        <v>0</v>
      </c>
      <c r="AL56" s="67"/>
      <c r="AM56" s="67"/>
      <c r="AN56" s="58">
        <f t="shared" si="39"/>
        <v>0</v>
      </c>
      <c r="AO56" s="15"/>
      <c r="AP56" s="15"/>
      <c r="AQ56" s="39">
        <f t="shared" si="40"/>
        <v>0</v>
      </c>
      <c r="AR56" s="67"/>
      <c r="AS56" s="67"/>
      <c r="AT56" s="58">
        <f t="shared" si="28"/>
        <v>0</v>
      </c>
      <c r="AU56" s="15"/>
      <c r="AV56" s="15"/>
      <c r="AW56" s="86"/>
      <c r="AX56" s="92">
        <v>0</v>
      </c>
      <c r="AY56" s="57">
        <v>359.28749999999997</v>
      </c>
      <c r="AZ56" s="93">
        <f t="shared" si="24"/>
        <v>359.28749999999997</v>
      </c>
      <c r="BA56" s="88"/>
      <c r="BB56" s="39"/>
      <c r="BC56" s="39">
        <f t="shared" si="23"/>
        <v>0</v>
      </c>
      <c r="BD56" s="57"/>
      <c r="BE56" s="57"/>
      <c r="BF56" s="57">
        <f t="shared" si="21"/>
        <v>0</v>
      </c>
      <c r="BG56" s="39"/>
      <c r="BH56" s="39"/>
      <c r="BI56" s="39">
        <f t="shared" si="48"/>
        <v>0</v>
      </c>
      <c r="BJ56" s="94">
        <f t="shared" si="46"/>
        <v>46.041600000000003</v>
      </c>
      <c r="BK56" s="94">
        <f t="shared" si="47"/>
        <v>364.56749999999994</v>
      </c>
      <c r="BL56" s="94">
        <f t="shared" si="43"/>
        <v>410.60909999999996</v>
      </c>
    </row>
    <row r="57" spans="1:69" x14ac:dyDescent="0.2">
      <c r="A57" s="13">
        <v>52</v>
      </c>
      <c r="B57" s="67"/>
      <c r="C57" s="67"/>
      <c r="D57" s="58">
        <f t="shared" si="44"/>
        <v>0</v>
      </c>
      <c r="E57" s="15"/>
      <c r="F57" s="15"/>
      <c r="G57" s="39">
        <f t="shared" si="45"/>
        <v>0</v>
      </c>
      <c r="H57" s="67"/>
      <c r="I57" s="67"/>
      <c r="J57" s="58">
        <f t="shared" si="1"/>
        <v>0</v>
      </c>
      <c r="K57" s="15"/>
      <c r="L57" s="15"/>
      <c r="M57" s="39">
        <f t="shared" si="16"/>
        <v>0</v>
      </c>
      <c r="N57" s="67"/>
      <c r="O57" s="67"/>
      <c r="P57" s="58">
        <f t="shared" si="26"/>
        <v>0</v>
      </c>
      <c r="Q57" s="15"/>
      <c r="R57" s="15"/>
      <c r="S57" s="39">
        <f t="shared" si="17"/>
        <v>0</v>
      </c>
      <c r="T57" s="67"/>
      <c r="U57" s="67"/>
      <c r="V57" s="58">
        <f t="shared" si="3"/>
        <v>0</v>
      </c>
      <c r="W57" s="15"/>
      <c r="X57" s="15"/>
      <c r="Y57" s="39">
        <f t="shared" si="18"/>
        <v>0</v>
      </c>
      <c r="Z57" s="67"/>
      <c r="AA57" s="67"/>
      <c r="AB57" s="58">
        <f t="shared" si="37"/>
        <v>0</v>
      </c>
      <c r="AC57" s="15"/>
      <c r="AD57" s="15"/>
      <c r="AE57" s="15">
        <f t="shared" si="34"/>
        <v>0</v>
      </c>
      <c r="AF57" s="67">
        <v>48.919200000000004</v>
      </c>
      <c r="AG57" s="67">
        <v>2.64</v>
      </c>
      <c r="AH57" s="58">
        <f t="shared" si="5"/>
        <v>51.559200000000004</v>
      </c>
      <c r="AI57" s="15"/>
      <c r="AJ57" s="15"/>
      <c r="AK57" s="121">
        <f t="shared" si="33"/>
        <v>0</v>
      </c>
      <c r="AL57" s="67"/>
      <c r="AM57" s="67"/>
      <c r="AN57" s="58">
        <f t="shared" si="39"/>
        <v>0</v>
      </c>
      <c r="AO57" s="15"/>
      <c r="AP57" s="15"/>
      <c r="AQ57" s="39">
        <f t="shared" si="40"/>
        <v>0</v>
      </c>
      <c r="AR57" s="67"/>
      <c r="AS57" s="67"/>
      <c r="AT57" s="58">
        <f t="shared" si="28"/>
        <v>0</v>
      </c>
      <c r="AU57" s="15"/>
      <c r="AV57" s="15"/>
      <c r="AW57" s="86"/>
      <c r="AX57" s="92">
        <v>0</v>
      </c>
      <c r="AY57" s="57">
        <v>1425.9375</v>
      </c>
      <c r="AZ57" s="93">
        <f t="shared" si="24"/>
        <v>1425.9375</v>
      </c>
      <c r="BA57" s="88"/>
      <c r="BB57" s="39"/>
      <c r="BC57" s="39">
        <f t="shared" si="23"/>
        <v>0</v>
      </c>
      <c r="BD57" s="57"/>
      <c r="BE57" s="57"/>
      <c r="BF57" s="57">
        <f t="shared" si="21"/>
        <v>0</v>
      </c>
      <c r="BG57" s="39"/>
      <c r="BH57" s="39"/>
      <c r="BI57" s="39">
        <f t="shared" si="48"/>
        <v>0</v>
      </c>
      <c r="BJ57" s="94">
        <f t="shared" si="46"/>
        <v>48.919200000000004</v>
      </c>
      <c r="BK57" s="94">
        <f t="shared" si="47"/>
        <v>1428.5775000000001</v>
      </c>
      <c r="BL57" s="94">
        <f t="shared" si="43"/>
        <v>1477.4966999999999</v>
      </c>
    </row>
    <row r="58" spans="1:69" x14ac:dyDescent="0.2">
      <c r="A58" s="17"/>
      <c r="B58" s="180">
        <f t="shared" ref="B58:AH58" si="50">SUM(B6:B57)</f>
        <v>2597.5</v>
      </c>
      <c r="C58" s="180">
        <f t="shared" si="50"/>
        <v>5587.5804651162789</v>
      </c>
      <c r="D58" s="180">
        <f t="shared" si="50"/>
        <v>8185.0804651162789</v>
      </c>
      <c r="E58" s="181">
        <f t="shared" si="50"/>
        <v>1728.75</v>
      </c>
      <c r="F58" s="181">
        <f t="shared" si="50"/>
        <v>6141.25</v>
      </c>
      <c r="G58" s="181">
        <f t="shared" si="50"/>
        <v>7870</v>
      </c>
      <c r="H58" s="180">
        <f t="shared" si="50"/>
        <v>759.6875</v>
      </c>
      <c r="I58" s="180">
        <f t="shared" si="50"/>
        <v>13511.387499999999</v>
      </c>
      <c r="J58" s="180">
        <f t="shared" si="50"/>
        <v>14271.075000000004</v>
      </c>
      <c r="K58" s="181">
        <f t="shared" si="50"/>
        <v>510</v>
      </c>
      <c r="L58" s="181">
        <f t="shared" si="50"/>
        <v>9464.25</v>
      </c>
      <c r="M58" s="181">
        <f t="shared" si="50"/>
        <v>9974.25</v>
      </c>
      <c r="N58" s="180">
        <f t="shared" si="50"/>
        <v>0</v>
      </c>
      <c r="O58" s="180">
        <f t="shared" si="50"/>
        <v>1870.5790300000003</v>
      </c>
      <c r="P58" s="180">
        <f t="shared" si="50"/>
        <v>1870.5790300000003</v>
      </c>
      <c r="Q58" s="181">
        <f t="shared" si="50"/>
        <v>0</v>
      </c>
      <c r="R58" s="181">
        <f t="shared" si="50"/>
        <v>3858.5269999999996</v>
      </c>
      <c r="S58" s="181">
        <f t="shared" si="50"/>
        <v>3858.5269999999996</v>
      </c>
      <c r="T58" s="180">
        <f t="shared" si="50"/>
        <v>1622.9801018879994</v>
      </c>
      <c r="U58" s="180">
        <f t="shared" si="50"/>
        <v>6353.7258623999987</v>
      </c>
      <c r="V58" s="180">
        <f t="shared" si="50"/>
        <v>7976.7059642879994</v>
      </c>
      <c r="W58" s="181">
        <f t="shared" si="50"/>
        <v>0</v>
      </c>
      <c r="X58" s="181">
        <f t="shared" si="50"/>
        <v>0</v>
      </c>
      <c r="Y58" s="181">
        <f t="shared" si="50"/>
        <v>0</v>
      </c>
      <c r="Z58" s="180">
        <f t="shared" si="50"/>
        <v>0</v>
      </c>
      <c r="AA58" s="180">
        <f t="shared" si="50"/>
        <v>35.559999999999995</v>
      </c>
      <c r="AB58" s="180">
        <f t="shared" si="50"/>
        <v>35.559999999999995</v>
      </c>
      <c r="AC58" s="181">
        <f t="shared" si="50"/>
        <v>0</v>
      </c>
      <c r="AD58" s="181">
        <f t="shared" si="50"/>
        <v>0</v>
      </c>
      <c r="AE58" s="181">
        <f t="shared" si="50"/>
        <v>0</v>
      </c>
      <c r="AF58" s="180">
        <f t="shared" si="50"/>
        <v>7453.6070400000044</v>
      </c>
      <c r="AG58" s="180">
        <f t="shared" si="50"/>
        <v>62765.425606255762</v>
      </c>
      <c r="AH58" s="180">
        <f t="shared" si="50"/>
        <v>70219.032646255757</v>
      </c>
      <c r="AI58" s="181">
        <f t="shared" ref="AI58:BL58" si="51">SUM(AI6:AI57)</f>
        <v>2800.1611500000004</v>
      </c>
      <c r="AJ58" s="181">
        <f t="shared" si="51"/>
        <v>7612.785249999959</v>
      </c>
      <c r="AK58" s="181">
        <f t="shared" si="51"/>
        <v>10412.946399999957</v>
      </c>
      <c r="AL58" s="180">
        <f t="shared" si="51"/>
        <v>0</v>
      </c>
      <c r="AM58" s="180">
        <f t="shared" si="51"/>
        <v>5728.0210000000006</v>
      </c>
      <c r="AN58" s="180">
        <f t="shared" si="51"/>
        <v>5728.0210000000006</v>
      </c>
      <c r="AO58" s="181">
        <f t="shared" si="51"/>
        <v>0</v>
      </c>
      <c r="AP58" s="181">
        <f t="shared" si="51"/>
        <v>1909.0722499999999</v>
      </c>
      <c r="AQ58" s="181">
        <f t="shared" si="51"/>
        <v>1909.0722499999999</v>
      </c>
      <c r="AR58" s="180">
        <f t="shared" si="51"/>
        <v>5726.6668799999998</v>
      </c>
      <c r="AS58" s="180">
        <f t="shared" si="51"/>
        <v>10734.018239999998</v>
      </c>
      <c r="AT58" s="180">
        <f>SUM(AT11:AT57)</f>
        <v>16460.685120000006</v>
      </c>
      <c r="AU58" s="181">
        <f t="shared" si="51"/>
        <v>1146.816</v>
      </c>
      <c r="AV58" s="181">
        <f t="shared" si="51"/>
        <v>1413.7199999999998</v>
      </c>
      <c r="AW58" s="181">
        <f t="shared" si="51"/>
        <v>2560.5359999999996</v>
      </c>
      <c r="AX58" s="180">
        <f t="shared" si="51"/>
        <v>0</v>
      </c>
      <c r="AY58" s="180">
        <f t="shared" si="51"/>
        <v>30804.918260999995</v>
      </c>
      <c r="AZ58" s="180">
        <f t="shared" si="51"/>
        <v>30804.918260999995</v>
      </c>
      <c r="BA58" s="181">
        <f t="shared" si="51"/>
        <v>0</v>
      </c>
      <c r="BB58" s="181">
        <f t="shared" si="51"/>
        <v>1822.5</v>
      </c>
      <c r="BC58" s="181">
        <f t="shared" si="51"/>
        <v>1822.5</v>
      </c>
      <c r="BD58" s="180">
        <f t="shared" si="51"/>
        <v>0</v>
      </c>
      <c r="BE58" s="180">
        <f t="shared" si="51"/>
        <v>1000.2384000000001</v>
      </c>
      <c r="BF58" s="180">
        <f t="shared" si="51"/>
        <v>1000.2384000000001</v>
      </c>
      <c r="BG58" s="181">
        <f t="shared" si="51"/>
        <v>0</v>
      </c>
      <c r="BH58" s="181">
        <f t="shared" si="51"/>
        <v>0</v>
      </c>
      <c r="BI58" s="181">
        <f t="shared" si="51"/>
        <v>0</v>
      </c>
      <c r="BJ58" s="180">
        <f t="shared" si="51"/>
        <v>18160.441521888006</v>
      </c>
      <c r="BK58" s="180">
        <f t="shared" si="51"/>
        <v>137391.21596477204</v>
      </c>
      <c r="BL58" s="180">
        <f t="shared" si="51"/>
        <v>155551.65748666006</v>
      </c>
    </row>
    <row r="60" spans="1:69" x14ac:dyDescent="0.2">
      <c r="B60" s="80"/>
      <c r="AR60" s="119"/>
    </row>
    <row r="61" spans="1:69" x14ac:dyDescent="0.2">
      <c r="B61" s="81"/>
    </row>
    <row r="62" spans="1:69" x14ac:dyDescent="0.2">
      <c r="B62" s="81"/>
      <c r="AP62" s="68"/>
    </row>
    <row r="63" spans="1:69" x14ac:dyDescent="0.2">
      <c r="B63" s="82"/>
      <c r="AP63" s="68"/>
    </row>
    <row r="64" spans="1:69" x14ac:dyDescent="0.2">
      <c r="B64" s="82"/>
    </row>
    <row r="65" spans="2:2" x14ac:dyDescent="0.2">
      <c r="B65" s="82"/>
    </row>
  </sheetData>
  <mergeCells count="11">
    <mergeCell ref="B3:D3"/>
    <mergeCell ref="H3:J3"/>
    <mergeCell ref="N3:P3"/>
    <mergeCell ref="T3:V3"/>
    <mergeCell ref="BJ3:BL3"/>
    <mergeCell ref="Z3:AB3"/>
    <mergeCell ref="AF3:AH3"/>
    <mergeCell ref="AL3:AN3"/>
    <mergeCell ref="AR3:AT3"/>
    <mergeCell ref="BD3:BF3"/>
    <mergeCell ref="BG3:BI3"/>
  </mergeCells>
  <phoneticPr fontId="0" type="noConversion"/>
  <pageMargins left="0.75" right="0.75" top="1" bottom="1" header="0.5" footer="0.5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Q19" sqref="Q19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P9" sqref="P9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R16"/>
  <sheetViews>
    <sheetView tabSelected="1" zoomScaleNormal="100" workbookViewId="0">
      <selection activeCell="V13" sqref="V13"/>
    </sheetView>
  </sheetViews>
  <sheetFormatPr defaultRowHeight="12.75" x14ac:dyDescent="0.2"/>
  <sheetData>
    <row r="16" spans="18:18" x14ac:dyDescent="0.2">
      <c r="R16" s="25" t="s">
        <v>15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88"/>
  <sheetViews>
    <sheetView zoomScale="95" zoomScaleNormal="9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" sqref="L2"/>
    </sheetView>
  </sheetViews>
  <sheetFormatPr defaultColWidth="8.85546875" defaultRowHeight="11.25" x14ac:dyDescent="0.2"/>
  <cols>
    <col min="1" max="1" width="7.85546875" style="18" customWidth="1"/>
    <col min="2" max="17" width="6.140625" style="18" customWidth="1"/>
    <col min="18" max="19" width="6.85546875" style="18" customWidth="1"/>
    <col min="20" max="31" width="6.140625" style="18" customWidth="1"/>
    <col min="32" max="34" width="6.85546875" style="18" customWidth="1"/>
    <col min="35" max="35" width="8.85546875" style="18"/>
    <col min="36" max="36" width="7.140625" style="18" customWidth="1"/>
    <col min="37" max="37" width="7.42578125" style="18" customWidth="1"/>
    <col min="38" max="38" width="7.85546875" style="18" customWidth="1"/>
    <col min="39" max="16384" width="8.85546875" style="18"/>
  </cols>
  <sheetData>
    <row r="1" spans="1:38" x14ac:dyDescent="0.2">
      <c r="B1" s="182"/>
      <c r="C1" s="182"/>
      <c r="D1" s="182"/>
      <c r="E1" s="182"/>
      <c r="F1" s="187" t="s">
        <v>70</v>
      </c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</row>
    <row r="2" spans="1:38" ht="12" thickBo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217" t="s">
        <v>54</v>
      </c>
      <c r="AG2" s="217"/>
      <c r="AH2" s="217"/>
      <c r="AJ2" s="209" t="s">
        <v>56</v>
      </c>
      <c r="AK2" s="209"/>
      <c r="AL2" s="209"/>
    </row>
    <row r="3" spans="1:38" ht="13.5" customHeight="1" thickBot="1" x14ac:dyDescent="0.25">
      <c r="A3" s="182"/>
      <c r="B3" s="214" t="s">
        <v>0</v>
      </c>
      <c r="C3" s="215"/>
      <c r="D3" s="216"/>
      <c r="E3" s="214" t="s">
        <v>1</v>
      </c>
      <c r="F3" s="215"/>
      <c r="G3" s="216"/>
      <c r="H3" s="214" t="s">
        <v>2</v>
      </c>
      <c r="I3" s="215"/>
      <c r="J3" s="216"/>
      <c r="K3" s="214" t="s">
        <v>3</v>
      </c>
      <c r="L3" s="215"/>
      <c r="M3" s="216"/>
      <c r="N3" s="214" t="s">
        <v>4</v>
      </c>
      <c r="O3" s="215"/>
      <c r="P3" s="216"/>
      <c r="Q3" s="214" t="s">
        <v>5</v>
      </c>
      <c r="R3" s="215"/>
      <c r="S3" s="216"/>
      <c r="T3" s="214" t="s">
        <v>6</v>
      </c>
      <c r="U3" s="215"/>
      <c r="V3" s="216"/>
      <c r="W3" s="214" t="s">
        <v>7</v>
      </c>
      <c r="X3" s="215"/>
      <c r="Y3" s="216"/>
      <c r="Z3" s="183"/>
      <c r="AA3" s="184" t="s">
        <v>47</v>
      </c>
      <c r="AB3" s="185"/>
      <c r="AC3" s="183"/>
      <c r="AD3" s="184" t="s">
        <v>41</v>
      </c>
      <c r="AE3" s="185"/>
      <c r="AF3" s="214" t="s">
        <v>8</v>
      </c>
      <c r="AG3" s="215"/>
      <c r="AH3" s="216"/>
      <c r="AJ3" s="210" t="s">
        <v>8</v>
      </c>
      <c r="AK3" s="211"/>
      <c r="AL3" s="212"/>
    </row>
    <row r="4" spans="1:38" x14ac:dyDescent="0.2">
      <c r="A4" s="186" t="s">
        <v>19</v>
      </c>
      <c r="B4" s="40" t="s">
        <v>10</v>
      </c>
      <c r="C4" s="41" t="s">
        <v>11</v>
      </c>
      <c r="D4" s="42" t="s">
        <v>8</v>
      </c>
      <c r="E4" s="40" t="s">
        <v>10</v>
      </c>
      <c r="F4" s="41" t="s">
        <v>11</v>
      </c>
      <c r="G4" s="42" t="s">
        <v>8</v>
      </c>
      <c r="H4" s="40" t="s">
        <v>10</v>
      </c>
      <c r="I4" s="41" t="s">
        <v>11</v>
      </c>
      <c r="J4" s="42" t="s">
        <v>8</v>
      </c>
      <c r="K4" s="40" t="s">
        <v>10</v>
      </c>
      <c r="L4" s="41" t="s">
        <v>11</v>
      </c>
      <c r="M4" s="42" t="s">
        <v>8</v>
      </c>
      <c r="N4" s="40" t="s">
        <v>10</v>
      </c>
      <c r="O4" s="41" t="s">
        <v>11</v>
      </c>
      <c r="P4" s="42" t="s">
        <v>8</v>
      </c>
      <c r="Q4" s="40" t="s">
        <v>10</v>
      </c>
      <c r="R4" s="41" t="s">
        <v>11</v>
      </c>
      <c r="S4" s="42" t="s">
        <v>8</v>
      </c>
      <c r="T4" s="40" t="s">
        <v>10</v>
      </c>
      <c r="U4" s="41" t="s">
        <v>11</v>
      </c>
      <c r="V4" s="42" t="s">
        <v>8</v>
      </c>
      <c r="W4" s="40" t="s">
        <v>10</v>
      </c>
      <c r="X4" s="41" t="s">
        <v>11</v>
      </c>
      <c r="Y4" s="42" t="s">
        <v>8</v>
      </c>
      <c r="Z4" s="40" t="s">
        <v>10</v>
      </c>
      <c r="AA4" s="41" t="s">
        <v>11</v>
      </c>
      <c r="AB4" s="42" t="s">
        <v>8</v>
      </c>
      <c r="AC4" s="104" t="s">
        <v>10</v>
      </c>
      <c r="AD4" s="84" t="s">
        <v>11</v>
      </c>
      <c r="AE4" s="105" t="s">
        <v>8</v>
      </c>
      <c r="AF4" s="40" t="s">
        <v>10</v>
      </c>
      <c r="AG4" s="41" t="s">
        <v>11</v>
      </c>
      <c r="AH4" s="42" t="s">
        <v>8</v>
      </c>
      <c r="AJ4" s="173" t="s">
        <v>10</v>
      </c>
      <c r="AK4" s="174" t="s">
        <v>11</v>
      </c>
      <c r="AL4" s="175" t="s">
        <v>8</v>
      </c>
    </row>
    <row r="5" spans="1:38" ht="12" thickBot="1" x14ac:dyDescent="0.25">
      <c r="A5" s="38" t="s">
        <v>20</v>
      </c>
      <c r="B5" s="43"/>
      <c r="C5" s="44"/>
      <c r="D5" s="45"/>
      <c r="E5" s="46"/>
      <c r="F5" s="128"/>
      <c r="G5" s="48"/>
      <c r="H5" s="46"/>
      <c r="I5" s="47"/>
      <c r="J5" s="48"/>
      <c r="K5" s="124"/>
      <c r="L5" s="47"/>
      <c r="M5" s="48"/>
      <c r="N5" s="46"/>
      <c r="O5" s="47"/>
      <c r="P5" s="48"/>
      <c r="Q5" s="46"/>
      <c r="R5" s="47"/>
      <c r="S5" s="48"/>
      <c r="T5" s="46"/>
      <c r="U5" s="47"/>
      <c r="V5" s="48"/>
      <c r="W5" s="132"/>
      <c r="X5" s="133"/>
      <c r="Y5" s="134"/>
      <c r="Z5" s="106"/>
      <c r="AA5" s="50"/>
      <c r="AB5" s="107"/>
      <c r="AC5" s="106"/>
      <c r="AD5" s="50"/>
      <c r="AE5" s="107"/>
      <c r="AF5" s="46"/>
      <c r="AG5" s="47"/>
      <c r="AH5" s="48"/>
      <c r="AJ5" s="176"/>
      <c r="AK5" s="177"/>
      <c r="AL5" s="178"/>
    </row>
    <row r="6" spans="1:38" x14ac:dyDescent="0.2">
      <c r="A6" s="76">
        <v>1</v>
      </c>
      <c r="B6" s="135">
        <v>290</v>
      </c>
      <c r="C6" s="136">
        <v>367.5</v>
      </c>
      <c r="D6" s="137">
        <f t="shared" ref="D6:D53" si="0">B6+C6</f>
        <v>657.5</v>
      </c>
      <c r="E6" s="135">
        <v>26.25</v>
      </c>
      <c r="F6" s="136">
        <v>333.75</v>
      </c>
      <c r="G6" s="137">
        <f>SUM(E6:F6)</f>
        <v>360</v>
      </c>
      <c r="H6" s="135">
        <v>0</v>
      </c>
      <c r="I6" s="136">
        <v>551.25</v>
      </c>
      <c r="J6" s="137">
        <f t="shared" ref="J6:J24" si="1">SUM(H6:I6)</f>
        <v>551.25</v>
      </c>
      <c r="K6" s="138"/>
      <c r="L6" s="139"/>
      <c r="M6" s="140">
        <f t="shared" ref="M6:M57" si="2">K6+L6</f>
        <v>0</v>
      </c>
      <c r="N6" s="141"/>
      <c r="O6" s="142"/>
      <c r="P6" s="140">
        <f t="shared" ref="P6:P37" si="3">N6+O6</f>
        <v>0</v>
      </c>
      <c r="Q6" s="135">
        <v>92.4</v>
      </c>
      <c r="R6" s="136">
        <v>10.56</v>
      </c>
      <c r="S6" s="137">
        <f t="shared" ref="S6:S51" si="4">Q6+R6</f>
        <v>102.96000000000001</v>
      </c>
      <c r="T6" s="135">
        <v>0</v>
      </c>
      <c r="U6" s="136">
        <v>488.23424999999992</v>
      </c>
      <c r="V6" s="137">
        <f t="shared" ref="V6:V37" si="5">T6+U6</f>
        <v>488.23424999999992</v>
      </c>
      <c r="W6" s="141"/>
      <c r="X6" s="142"/>
      <c r="Y6" s="140">
        <f t="shared" ref="Y6:Y54" si="6">SUM(W6:X6)</f>
        <v>0</v>
      </c>
      <c r="Z6" s="198">
        <v>0</v>
      </c>
      <c r="AA6" s="199">
        <v>623.75</v>
      </c>
      <c r="AB6" s="200">
        <f t="shared" ref="AB6:AB57" si="7">SUM(Z6:AA6)</f>
        <v>623.75</v>
      </c>
      <c r="AC6" s="143"/>
      <c r="AD6" s="144"/>
      <c r="AE6" s="140">
        <f t="shared" ref="AE6:AE45" si="8">AC6+AD6</f>
        <v>0</v>
      </c>
      <c r="AF6" s="145">
        <f t="shared" ref="AF6:AF37" si="9">B6+E6+H6+K6+N6+Q6+T6+W6+Z6+AC6</f>
        <v>408.65</v>
      </c>
      <c r="AG6" s="146">
        <f t="shared" ref="AG6:AG37" si="10">C6+F6+I6+L6+O6+R6+U6+X6+AA6+AD6</f>
        <v>2375.0442499999999</v>
      </c>
      <c r="AH6" s="147">
        <f t="shared" ref="AH6:AH57" si="11">AF6+AG6</f>
        <v>2783.69425</v>
      </c>
      <c r="AJ6" s="179">
        <v>370.25</v>
      </c>
      <c r="AK6" s="179">
        <v>1892.3265500000002</v>
      </c>
      <c r="AL6" s="179">
        <v>2262.5765500000002</v>
      </c>
    </row>
    <row r="7" spans="1:38" x14ac:dyDescent="0.2">
      <c r="A7" s="76">
        <v>2</v>
      </c>
      <c r="B7" s="135">
        <v>215</v>
      </c>
      <c r="C7" s="136">
        <v>360</v>
      </c>
      <c r="D7" s="137">
        <f t="shared" ref="D7:D23" si="12">B7+C7</f>
        <v>575</v>
      </c>
      <c r="E7" s="135">
        <v>18</v>
      </c>
      <c r="F7" s="136">
        <v>503.25</v>
      </c>
      <c r="G7" s="137">
        <f t="shared" ref="G7:G53" si="13">SUM(E7:F7)</f>
        <v>521.25</v>
      </c>
      <c r="H7" s="135">
        <v>0</v>
      </c>
      <c r="I7" s="136">
        <v>685.75</v>
      </c>
      <c r="J7" s="137">
        <f t="shared" ref="J7" si="14">SUM(H7:I7)</f>
        <v>685.75</v>
      </c>
      <c r="K7" s="138"/>
      <c r="L7" s="139"/>
      <c r="M7" s="140">
        <f t="shared" si="2"/>
        <v>0</v>
      </c>
      <c r="N7" s="138"/>
      <c r="O7" s="139"/>
      <c r="P7" s="148">
        <f t="shared" si="3"/>
        <v>0</v>
      </c>
      <c r="Q7" s="135">
        <v>102.96</v>
      </c>
      <c r="R7" s="136">
        <v>0</v>
      </c>
      <c r="S7" s="137">
        <f t="shared" si="4"/>
        <v>102.96</v>
      </c>
      <c r="T7" s="135">
        <v>0</v>
      </c>
      <c r="U7" s="136">
        <v>251.31575000000001</v>
      </c>
      <c r="V7" s="137">
        <f t="shared" si="5"/>
        <v>251.31575000000001</v>
      </c>
      <c r="W7" s="138"/>
      <c r="X7" s="139"/>
      <c r="Y7" s="140">
        <f t="shared" si="6"/>
        <v>0</v>
      </c>
      <c r="Z7" s="198">
        <v>0</v>
      </c>
      <c r="AA7" s="199">
        <v>452.75</v>
      </c>
      <c r="AB7" s="200">
        <f>SUM(Z7:AA7)</f>
        <v>452.75</v>
      </c>
      <c r="AC7" s="149"/>
      <c r="AD7" s="121"/>
      <c r="AE7" s="140">
        <f t="shared" si="8"/>
        <v>0</v>
      </c>
      <c r="AF7" s="145">
        <f t="shared" si="9"/>
        <v>335.96</v>
      </c>
      <c r="AG7" s="146">
        <f t="shared" si="10"/>
        <v>2253.0657499999998</v>
      </c>
      <c r="AH7" s="147">
        <f t="shared" si="11"/>
        <v>2589.0257499999998</v>
      </c>
      <c r="AJ7" s="179">
        <v>380.25</v>
      </c>
      <c r="AK7" s="179">
        <v>2082.1022499999999</v>
      </c>
      <c r="AL7" s="179">
        <v>2462.3522499999999</v>
      </c>
    </row>
    <row r="8" spans="1:38" x14ac:dyDescent="0.2">
      <c r="A8" s="76">
        <v>3</v>
      </c>
      <c r="B8" s="135">
        <v>231.25</v>
      </c>
      <c r="C8" s="136">
        <v>425</v>
      </c>
      <c r="D8" s="137">
        <f t="shared" si="12"/>
        <v>656.25</v>
      </c>
      <c r="E8" s="135">
        <v>18</v>
      </c>
      <c r="F8" s="136">
        <v>498.75</v>
      </c>
      <c r="G8" s="137">
        <f t="shared" si="13"/>
        <v>516.75</v>
      </c>
      <c r="H8" s="135">
        <v>0</v>
      </c>
      <c r="I8" s="136">
        <v>393</v>
      </c>
      <c r="J8" s="137">
        <f t="shared" si="1"/>
        <v>393</v>
      </c>
      <c r="K8" s="138"/>
      <c r="L8" s="139"/>
      <c r="M8" s="140">
        <f t="shared" si="2"/>
        <v>0</v>
      </c>
      <c r="N8" s="138"/>
      <c r="O8" s="139"/>
      <c r="P8" s="148">
        <f t="shared" si="3"/>
        <v>0</v>
      </c>
      <c r="Q8" s="135">
        <v>34.32</v>
      </c>
      <c r="R8" s="136">
        <v>2.64</v>
      </c>
      <c r="S8" s="137">
        <f t="shared" si="4"/>
        <v>36.96</v>
      </c>
      <c r="T8" s="135">
        <v>0</v>
      </c>
      <c r="U8" s="136">
        <v>210.49124999999998</v>
      </c>
      <c r="V8" s="137">
        <f t="shared" si="5"/>
        <v>210.49124999999998</v>
      </c>
      <c r="W8" s="138"/>
      <c r="X8" s="139"/>
      <c r="Y8" s="140">
        <f t="shared" si="6"/>
        <v>0</v>
      </c>
      <c r="Z8" s="198">
        <v>0</v>
      </c>
      <c r="AA8" s="199">
        <v>326.5</v>
      </c>
      <c r="AB8" s="200">
        <f>SUM(Z8:AA8)</f>
        <v>326.5</v>
      </c>
      <c r="AC8" s="149"/>
      <c r="AD8" s="121"/>
      <c r="AE8" s="140">
        <f t="shared" si="8"/>
        <v>0</v>
      </c>
      <c r="AF8" s="145">
        <f t="shared" si="9"/>
        <v>283.57</v>
      </c>
      <c r="AG8" s="146">
        <f t="shared" si="10"/>
        <v>1856.3812500000001</v>
      </c>
      <c r="AH8" s="147">
        <f t="shared" si="11"/>
        <v>2139.9512500000001</v>
      </c>
      <c r="AJ8" s="179">
        <v>366.25</v>
      </c>
      <c r="AK8" s="179">
        <v>2180.5133999999998</v>
      </c>
      <c r="AL8" s="179">
        <v>2546.7633999999998</v>
      </c>
    </row>
    <row r="9" spans="1:38" x14ac:dyDescent="0.2">
      <c r="A9" s="76">
        <v>4</v>
      </c>
      <c r="B9" s="135">
        <v>161.25</v>
      </c>
      <c r="C9" s="136">
        <v>255</v>
      </c>
      <c r="D9" s="137">
        <f t="shared" ref="D9" si="15">B9+C9</f>
        <v>416.25</v>
      </c>
      <c r="E9" s="135">
        <v>36</v>
      </c>
      <c r="F9" s="136">
        <v>685.5</v>
      </c>
      <c r="G9" s="137">
        <f t="shared" si="13"/>
        <v>721.5</v>
      </c>
      <c r="H9" s="135">
        <v>0</v>
      </c>
      <c r="I9" s="136">
        <v>415</v>
      </c>
      <c r="J9" s="137">
        <f t="shared" ref="J9" si="16">SUM(H9:I9)</f>
        <v>415</v>
      </c>
      <c r="K9" s="138"/>
      <c r="L9" s="139"/>
      <c r="M9" s="140">
        <f t="shared" si="2"/>
        <v>0</v>
      </c>
      <c r="N9" s="138"/>
      <c r="O9" s="139"/>
      <c r="P9" s="148">
        <f t="shared" si="3"/>
        <v>0</v>
      </c>
      <c r="Q9" s="135">
        <v>68.64</v>
      </c>
      <c r="R9" s="136">
        <v>5.28</v>
      </c>
      <c r="S9" s="137">
        <f t="shared" si="4"/>
        <v>73.92</v>
      </c>
      <c r="T9" s="135">
        <v>0</v>
      </c>
      <c r="U9" s="136">
        <v>150.50899999999999</v>
      </c>
      <c r="V9" s="137">
        <f t="shared" si="5"/>
        <v>150.50899999999999</v>
      </c>
      <c r="W9" s="138"/>
      <c r="X9" s="139"/>
      <c r="Y9" s="140">
        <f t="shared" si="6"/>
        <v>0</v>
      </c>
      <c r="Z9" s="198">
        <v>0</v>
      </c>
      <c r="AA9" s="199">
        <v>419.5</v>
      </c>
      <c r="AB9" s="200">
        <f t="shared" si="7"/>
        <v>419.5</v>
      </c>
      <c r="AC9" s="149"/>
      <c r="AD9" s="121"/>
      <c r="AE9" s="140">
        <f t="shared" si="8"/>
        <v>0</v>
      </c>
      <c r="AF9" s="145">
        <f t="shared" si="9"/>
        <v>265.89</v>
      </c>
      <c r="AG9" s="146">
        <f t="shared" si="10"/>
        <v>1930.789</v>
      </c>
      <c r="AH9" s="147">
        <f t="shared" si="11"/>
        <v>2196.6790000000001</v>
      </c>
      <c r="AJ9" s="179">
        <v>472.75</v>
      </c>
      <c r="AK9" s="179">
        <v>2271.5396000000001</v>
      </c>
      <c r="AL9" s="179">
        <v>2744.2896000000001</v>
      </c>
    </row>
    <row r="10" spans="1:38" x14ac:dyDescent="0.2">
      <c r="A10" s="76">
        <v>5</v>
      </c>
      <c r="B10" s="135">
        <v>230</v>
      </c>
      <c r="C10" s="136">
        <v>575</v>
      </c>
      <c r="D10" s="137">
        <f t="shared" si="12"/>
        <v>805</v>
      </c>
      <c r="E10" s="135">
        <v>21.75</v>
      </c>
      <c r="F10" s="136">
        <v>644.25</v>
      </c>
      <c r="G10" s="137">
        <f t="shared" si="13"/>
        <v>666</v>
      </c>
      <c r="H10" s="135">
        <v>0</v>
      </c>
      <c r="I10" s="136">
        <v>118.408</v>
      </c>
      <c r="J10" s="137">
        <f t="shared" ref="J10" si="17">SUM(H10:I10)</f>
        <v>118.408</v>
      </c>
      <c r="K10" s="138"/>
      <c r="L10" s="139"/>
      <c r="M10" s="140">
        <f t="shared" si="2"/>
        <v>0</v>
      </c>
      <c r="N10" s="138"/>
      <c r="O10" s="139"/>
      <c r="P10" s="148">
        <f t="shared" si="3"/>
        <v>0</v>
      </c>
      <c r="Q10" s="135">
        <v>142.95599999999999</v>
      </c>
      <c r="R10" s="136">
        <v>2.7720000000000002</v>
      </c>
      <c r="S10" s="137">
        <f t="shared" si="4"/>
        <v>145.72799999999998</v>
      </c>
      <c r="T10" s="135">
        <v>0</v>
      </c>
      <c r="U10" s="136">
        <v>163.114</v>
      </c>
      <c r="V10" s="137">
        <f t="shared" si="5"/>
        <v>163.114</v>
      </c>
      <c r="W10" s="138"/>
      <c r="X10" s="139"/>
      <c r="Y10" s="140">
        <f t="shared" si="6"/>
        <v>0</v>
      </c>
      <c r="Z10" s="143">
        <v>0</v>
      </c>
      <c r="AA10" s="144">
        <v>169.30020800000003</v>
      </c>
      <c r="AB10" s="148">
        <f t="shared" si="7"/>
        <v>169.30020800000003</v>
      </c>
      <c r="AC10" s="149"/>
      <c r="AD10" s="121"/>
      <c r="AE10" s="140">
        <f t="shared" si="8"/>
        <v>0</v>
      </c>
      <c r="AF10" s="145">
        <f t="shared" si="9"/>
        <v>394.70600000000002</v>
      </c>
      <c r="AG10" s="146">
        <f t="shared" si="10"/>
        <v>1672.844208</v>
      </c>
      <c r="AH10" s="147">
        <f t="shared" si="11"/>
        <v>2067.5502080000001</v>
      </c>
      <c r="AJ10" s="179">
        <v>532.65</v>
      </c>
      <c r="AK10" s="179">
        <v>2148.8588500000001</v>
      </c>
      <c r="AL10" s="179">
        <v>2681.5088500000002</v>
      </c>
    </row>
    <row r="11" spans="1:38" x14ac:dyDescent="0.2">
      <c r="A11" s="76">
        <v>6</v>
      </c>
      <c r="B11" s="135">
        <v>192.5</v>
      </c>
      <c r="C11" s="136">
        <v>502.5</v>
      </c>
      <c r="D11" s="137">
        <f t="shared" si="12"/>
        <v>695</v>
      </c>
      <c r="E11" s="135">
        <v>29.25</v>
      </c>
      <c r="F11" s="136">
        <v>682.5</v>
      </c>
      <c r="G11" s="137">
        <f t="shared" ref="G11:G15" si="18">SUM(E11:F11)</f>
        <v>711.75</v>
      </c>
      <c r="H11" s="135">
        <v>0</v>
      </c>
      <c r="I11" s="136">
        <v>148.29499999999999</v>
      </c>
      <c r="J11" s="137">
        <f t="shared" ref="J11" si="19">SUM(H11:I11)</f>
        <v>148.29499999999999</v>
      </c>
      <c r="K11" s="138"/>
      <c r="L11" s="139"/>
      <c r="M11" s="140">
        <f t="shared" si="2"/>
        <v>0</v>
      </c>
      <c r="N11" s="138"/>
      <c r="O11" s="139"/>
      <c r="P11" s="148">
        <f t="shared" si="3"/>
        <v>0</v>
      </c>
      <c r="Q11" s="135">
        <v>163.04640000000001</v>
      </c>
      <c r="R11" s="136">
        <v>10.824</v>
      </c>
      <c r="S11" s="137">
        <f t="shared" si="4"/>
        <v>173.87040000000002</v>
      </c>
      <c r="T11" s="135">
        <v>0</v>
      </c>
      <c r="U11" s="136">
        <v>141.054</v>
      </c>
      <c r="V11" s="137">
        <f t="shared" si="5"/>
        <v>141.054</v>
      </c>
      <c r="W11" s="138"/>
      <c r="X11" s="139"/>
      <c r="Y11" s="140">
        <f t="shared" si="6"/>
        <v>0</v>
      </c>
      <c r="Z11" s="143">
        <v>0</v>
      </c>
      <c r="AA11" s="144">
        <v>102.66188350000002</v>
      </c>
      <c r="AB11" s="148">
        <f t="shared" si="7"/>
        <v>102.66188350000002</v>
      </c>
      <c r="AC11" s="149"/>
      <c r="AD11" s="121"/>
      <c r="AE11" s="140">
        <f t="shared" si="8"/>
        <v>0</v>
      </c>
      <c r="AF11" s="145">
        <f t="shared" si="9"/>
        <v>384.79640000000001</v>
      </c>
      <c r="AG11" s="146">
        <f t="shared" si="10"/>
        <v>1587.8348835000002</v>
      </c>
      <c r="AH11" s="147">
        <f t="shared" si="11"/>
        <v>1972.6312835000001</v>
      </c>
      <c r="AJ11" s="179">
        <v>441.93</v>
      </c>
      <c r="AK11" s="179">
        <v>2171.7730999999999</v>
      </c>
      <c r="AL11" s="179">
        <v>2613.7030999999997</v>
      </c>
    </row>
    <row r="12" spans="1:38" x14ac:dyDescent="0.2">
      <c r="A12" s="76">
        <v>7</v>
      </c>
      <c r="B12" s="135">
        <v>140</v>
      </c>
      <c r="C12" s="136">
        <v>561.25</v>
      </c>
      <c r="D12" s="137">
        <f t="shared" si="12"/>
        <v>701.25</v>
      </c>
      <c r="E12" s="135">
        <v>45</v>
      </c>
      <c r="F12" s="136">
        <v>606.75</v>
      </c>
      <c r="G12" s="137">
        <f t="shared" si="18"/>
        <v>651.75</v>
      </c>
      <c r="H12" s="135">
        <v>0</v>
      </c>
      <c r="I12" s="136">
        <v>213.803</v>
      </c>
      <c r="J12" s="137">
        <f t="shared" ref="J12" si="20">SUM(H12:I12)</f>
        <v>213.803</v>
      </c>
      <c r="K12" s="138"/>
      <c r="L12" s="139"/>
      <c r="M12" s="140">
        <f t="shared" si="2"/>
        <v>0</v>
      </c>
      <c r="N12" s="138"/>
      <c r="O12" s="139"/>
      <c r="P12" s="148">
        <f t="shared" si="3"/>
        <v>0</v>
      </c>
      <c r="Q12" s="135">
        <v>147.84</v>
      </c>
      <c r="R12" s="136">
        <v>49.104000000000006</v>
      </c>
      <c r="S12" s="137">
        <f t="shared" si="4"/>
        <v>196.94400000000002</v>
      </c>
      <c r="T12" s="135">
        <v>0</v>
      </c>
      <c r="U12" s="136">
        <v>156.44799999999998</v>
      </c>
      <c r="V12" s="137">
        <f t="shared" ref="V12" si="21">T12+U12</f>
        <v>156.44799999999998</v>
      </c>
      <c r="W12" s="138"/>
      <c r="X12" s="139"/>
      <c r="Y12" s="140">
        <f t="shared" si="6"/>
        <v>0</v>
      </c>
      <c r="Z12" s="138">
        <v>0</v>
      </c>
      <c r="AA12" s="139">
        <v>152.60694350000003</v>
      </c>
      <c r="AB12" s="148">
        <f t="shared" si="7"/>
        <v>152.60694350000003</v>
      </c>
      <c r="AC12" s="149"/>
      <c r="AD12" s="121"/>
      <c r="AE12" s="140">
        <f t="shared" si="8"/>
        <v>0</v>
      </c>
      <c r="AF12" s="145">
        <f t="shared" si="9"/>
        <v>332.84000000000003</v>
      </c>
      <c r="AG12" s="146">
        <f t="shared" si="10"/>
        <v>1739.9619435</v>
      </c>
      <c r="AH12" s="147">
        <f t="shared" si="11"/>
        <v>2072.8019435000001</v>
      </c>
      <c r="AJ12" s="179">
        <v>514.49</v>
      </c>
      <c r="AK12" s="179">
        <v>2229.5845499999996</v>
      </c>
      <c r="AL12" s="179">
        <v>2744.0745499999994</v>
      </c>
    </row>
    <row r="13" spans="1:38" x14ac:dyDescent="0.2">
      <c r="A13" s="76">
        <v>8</v>
      </c>
      <c r="B13" s="135">
        <v>150</v>
      </c>
      <c r="C13" s="136">
        <v>465</v>
      </c>
      <c r="D13" s="137">
        <f t="shared" si="12"/>
        <v>615</v>
      </c>
      <c r="E13" s="135">
        <v>100.5</v>
      </c>
      <c r="F13" s="136">
        <v>723.75</v>
      </c>
      <c r="G13" s="137">
        <f t="shared" si="18"/>
        <v>824.25</v>
      </c>
      <c r="H13" s="135">
        <v>0</v>
      </c>
      <c r="I13" s="136">
        <v>233.40799999999999</v>
      </c>
      <c r="J13" s="137">
        <f t="shared" ref="J13" si="22">SUM(H13:I13)</f>
        <v>233.40799999999999</v>
      </c>
      <c r="K13" s="138"/>
      <c r="L13" s="139"/>
      <c r="M13" s="140">
        <f t="shared" si="2"/>
        <v>0</v>
      </c>
      <c r="N13" s="138"/>
      <c r="O13" s="139"/>
      <c r="P13" s="148">
        <f t="shared" si="3"/>
        <v>0</v>
      </c>
      <c r="Q13" s="135">
        <v>274.56</v>
      </c>
      <c r="R13" s="136">
        <v>101.64</v>
      </c>
      <c r="S13" s="137">
        <f t="shared" si="4"/>
        <v>376.2</v>
      </c>
      <c r="T13" s="135">
        <v>0</v>
      </c>
      <c r="U13" s="136">
        <v>169.15299999999999</v>
      </c>
      <c r="V13" s="137">
        <f t="shared" si="5"/>
        <v>169.15299999999999</v>
      </c>
      <c r="W13" s="138"/>
      <c r="X13" s="139"/>
      <c r="Y13" s="140">
        <f t="shared" si="6"/>
        <v>0</v>
      </c>
      <c r="Z13" s="138">
        <v>0</v>
      </c>
      <c r="AA13" s="139">
        <v>330.54270425000004</v>
      </c>
      <c r="AB13" s="148">
        <f t="shared" si="7"/>
        <v>330.54270425000004</v>
      </c>
      <c r="AC13" s="149"/>
      <c r="AD13" s="121"/>
      <c r="AE13" s="140">
        <f t="shared" si="8"/>
        <v>0</v>
      </c>
      <c r="AF13" s="145">
        <f t="shared" si="9"/>
        <v>525.05999999999995</v>
      </c>
      <c r="AG13" s="146">
        <f t="shared" si="10"/>
        <v>2023.4937042500001</v>
      </c>
      <c r="AH13" s="147">
        <f t="shared" si="11"/>
        <v>2548.55370425</v>
      </c>
      <c r="AJ13" s="179">
        <v>637.89</v>
      </c>
      <c r="AK13" s="179">
        <v>1959.1625999999999</v>
      </c>
      <c r="AL13" s="179">
        <v>2597.0526</v>
      </c>
    </row>
    <row r="14" spans="1:38" x14ac:dyDescent="0.2">
      <c r="A14" s="76">
        <v>9</v>
      </c>
      <c r="B14" s="135">
        <v>52.5</v>
      </c>
      <c r="C14" s="136">
        <v>385</v>
      </c>
      <c r="D14" s="137">
        <f t="shared" si="12"/>
        <v>437.5</v>
      </c>
      <c r="E14" s="135">
        <v>77.25</v>
      </c>
      <c r="F14" s="136">
        <v>729.75</v>
      </c>
      <c r="G14" s="137">
        <f t="shared" si="18"/>
        <v>807</v>
      </c>
      <c r="H14" s="135">
        <v>0</v>
      </c>
      <c r="I14" s="136">
        <v>207.20500000000001</v>
      </c>
      <c r="J14" s="137">
        <f t="shared" ref="J14" si="23">SUM(H14:I14)</f>
        <v>207.20500000000001</v>
      </c>
      <c r="K14" s="138"/>
      <c r="L14" s="139"/>
      <c r="M14" s="140">
        <f t="shared" si="2"/>
        <v>0</v>
      </c>
      <c r="N14" s="138"/>
      <c r="O14" s="139"/>
      <c r="P14" s="148">
        <f t="shared" si="3"/>
        <v>0</v>
      </c>
      <c r="Q14" s="135">
        <v>205.92</v>
      </c>
      <c r="R14" s="136">
        <v>184.32479999999998</v>
      </c>
      <c r="S14" s="137">
        <f t="shared" si="4"/>
        <v>390.24479999999994</v>
      </c>
      <c r="T14" s="135">
        <v>0</v>
      </c>
      <c r="U14" s="136">
        <v>61.536000000000001</v>
      </c>
      <c r="V14" s="137">
        <f t="shared" si="5"/>
        <v>61.536000000000001</v>
      </c>
      <c r="W14" s="138"/>
      <c r="X14" s="139"/>
      <c r="Y14" s="140">
        <f t="shared" si="6"/>
        <v>0</v>
      </c>
      <c r="Z14" s="138">
        <v>0</v>
      </c>
      <c r="AA14" s="139">
        <v>712.77011574999995</v>
      </c>
      <c r="AB14" s="148">
        <f t="shared" si="7"/>
        <v>712.77011574999995</v>
      </c>
      <c r="AC14" s="149"/>
      <c r="AD14" s="121"/>
      <c r="AE14" s="140">
        <f t="shared" si="8"/>
        <v>0</v>
      </c>
      <c r="AF14" s="145">
        <f t="shared" si="9"/>
        <v>335.66999999999996</v>
      </c>
      <c r="AG14" s="146">
        <f t="shared" si="10"/>
        <v>2280.5859157499999</v>
      </c>
      <c r="AH14" s="147">
        <f t="shared" si="11"/>
        <v>2616.25591575</v>
      </c>
      <c r="AJ14" s="179">
        <v>339.98</v>
      </c>
      <c r="AK14" s="179">
        <v>2183.9312499999996</v>
      </c>
      <c r="AL14" s="179">
        <v>2523.9112499999997</v>
      </c>
    </row>
    <row r="15" spans="1:38" x14ac:dyDescent="0.2">
      <c r="A15" s="76">
        <v>10</v>
      </c>
      <c r="B15" s="135">
        <v>47.5</v>
      </c>
      <c r="C15" s="136">
        <v>612.5</v>
      </c>
      <c r="D15" s="137">
        <f t="shared" si="12"/>
        <v>660</v>
      </c>
      <c r="E15" s="135">
        <v>86.25</v>
      </c>
      <c r="F15" s="136">
        <v>825</v>
      </c>
      <c r="G15" s="137">
        <f t="shared" si="18"/>
        <v>911.25</v>
      </c>
      <c r="H15" s="135">
        <v>0</v>
      </c>
      <c r="I15" s="136">
        <v>240.62299999999999</v>
      </c>
      <c r="J15" s="137">
        <f t="shared" ref="J15" si="24">SUM(H15:I15)</f>
        <v>240.62299999999999</v>
      </c>
      <c r="K15" s="138"/>
      <c r="L15" s="139"/>
      <c r="M15" s="140">
        <f t="shared" si="2"/>
        <v>0</v>
      </c>
      <c r="N15" s="138"/>
      <c r="O15" s="139"/>
      <c r="P15" s="148">
        <f t="shared" si="3"/>
        <v>0</v>
      </c>
      <c r="Q15" s="135">
        <v>127.056</v>
      </c>
      <c r="R15" s="136">
        <v>213.47749999999999</v>
      </c>
      <c r="S15" s="137">
        <f t="shared" si="4"/>
        <v>340.5335</v>
      </c>
      <c r="T15" s="135">
        <v>0</v>
      </c>
      <c r="U15" s="136">
        <v>39.072000000000003</v>
      </c>
      <c r="V15" s="137">
        <f t="shared" si="5"/>
        <v>39.072000000000003</v>
      </c>
      <c r="W15" s="138"/>
      <c r="X15" s="139"/>
      <c r="Y15" s="140">
        <f t="shared" si="6"/>
        <v>0</v>
      </c>
      <c r="Z15" s="138">
        <v>0</v>
      </c>
      <c r="AA15" s="139">
        <v>310.7131032499999</v>
      </c>
      <c r="AB15" s="148">
        <f t="shared" si="7"/>
        <v>310.7131032499999</v>
      </c>
      <c r="AC15" s="149"/>
      <c r="AD15" s="121"/>
      <c r="AE15" s="140">
        <f t="shared" si="8"/>
        <v>0</v>
      </c>
      <c r="AF15" s="145">
        <f t="shared" si="9"/>
        <v>260.80599999999998</v>
      </c>
      <c r="AG15" s="146">
        <f t="shared" si="10"/>
        <v>2241.3856032499998</v>
      </c>
      <c r="AH15" s="147">
        <f t="shared" si="11"/>
        <v>2502.1916032499998</v>
      </c>
      <c r="AJ15" s="179">
        <v>428.1</v>
      </c>
      <c r="AK15" s="179">
        <v>2098.0360999999998</v>
      </c>
      <c r="AL15" s="179">
        <v>2526.1360999999997</v>
      </c>
    </row>
    <row r="16" spans="1:38" x14ac:dyDescent="0.2">
      <c r="A16" s="76">
        <v>11</v>
      </c>
      <c r="B16" s="135">
        <v>17.5</v>
      </c>
      <c r="C16" s="136">
        <v>517.5</v>
      </c>
      <c r="D16" s="137">
        <f t="shared" ref="D16:D17" si="25">B16+C16</f>
        <v>535</v>
      </c>
      <c r="E16" s="135">
        <v>35.25</v>
      </c>
      <c r="F16" s="136">
        <v>753.75</v>
      </c>
      <c r="G16" s="137">
        <f t="shared" ref="G16:G20" si="26">SUM(E16:F16)</f>
        <v>789</v>
      </c>
      <c r="H16" s="135">
        <v>0</v>
      </c>
      <c r="I16" s="136">
        <v>124.30800000000001</v>
      </c>
      <c r="J16" s="137">
        <f t="shared" ref="J16" si="27">SUM(H16:I16)</f>
        <v>124.30800000000001</v>
      </c>
      <c r="K16" s="138"/>
      <c r="L16" s="139"/>
      <c r="M16" s="140">
        <f t="shared" si="2"/>
        <v>0</v>
      </c>
      <c r="N16" s="138"/>
      <c r="O16" s="139"/>
      <c r="P16" s="148">
        <f t="shared" si="3"/>
        <v>0</v>
      </c>
      <c r="Q16" s="135">
        <v>227.92549999999983</v>
      </c>
      <c r="R16" s="136">
        <v>627.65949999995826</v>
      </c>
      <c r="S16" s="137">
        <f t="shared" si="4"/>
        <v>855.58499999995809</v>
      </c>
      <c r="T16" s="135">
        <v>0</v>
      </c>
      <c r="U16" s="136">
        <v>39.503999999999998</v>
      </c>
      <c r="V16" s="137">
        <f t="shared" si="5"/>
        <v>39.503999999999998</v>
      </c>
      <c r="W16" s="135">
        <v>26.4</v>
      </c>
      <c r="X16" s="136">
        <v>10.56</v>
      </c>
      <c r="Y16" s="137">
        <f t="shared" si="6"/>
        <v>36.96</v>
      </c>
      <c r="Z16" s="138">
        <v>0</v>
      </c>
      <c r="AA16" s="139">
        <v>696.18924924999953</v>
      </c>
      <c r="AB16" s="148">
        <f t="shared" si="7"/>
        <v>696.18924924999953</v>
      </c>
      <c r="AC16" s="149"/>
      <c r="AD16" s="121"/>
      <c r="AE16" s="140">
        <f t="shared" si="8"/>
        <v>0</v>
      </c>
      <c r="AF16" s="145">
        <f t="shared" si="9"/>
        <v>307.07549999999981</v>
      </c>
      <c r="AG16" s="146">
        <f t="shared" si="10"/>
        <v>2769.4707492499579</v>
      </c>
      <c r="AH16" s="147">
        <f t="shared" si="11"/>
        <v>3076.5462492499578</v>
      </c>
      <c r="AJ16" s="179">
        <v>426.35</v>
      </c>
      <c r="AK16" s="179">
        <v>2232.6394</v>
      </c>
      <c r="AL16" s="179">
        <v>2658.9893999999999</v>
      </c>
    </row>
    <row r="17" spans="1:38" x14ac:dyDescent="0.2">
      <c r="A17" s="76">
        <v>12</v>
      </c>
      <c r="B17" s="135">
        <v>1.25</v>
      </c>
      <c r="C17" s="136">
        <v>395</v>
      </c>
      <c r="D17" s="137">
        <f t="shared" si="25"/>
        <v>396.25</v>
      </c>
      <c r="E17" s="135">
        <v>12.75</v>
      </c>
      <c r="F17" s="136">
        <v>883.5</v>
      </c>
      <c r="G17" s="137">
        <f t="shared" si="26"/>
        <v>896.25</v>
      </c>
      <c r="H17" s="135">
        <v>0</v>
      </c>
      <c r="I17" s="136">
        <v>131.35300000000001</v>
      </c>
      <c r="J17" s="137">
        <f t="shared" ref="J17" si="28">SUM(H17:I17)</f>
        <v>131.35300000000001</v>
      </c>
      <c r="K17" s="138"/>
      <c r="L17" s="139"/>
      <c r="M17" s="140">
        <f t="shared" si="2"/>
        <v>0</v>
      </c>
      <c r="N17" s="138"/>
      <c r="O17" s="139"/>
      <c r="P17" s="148">
        <f t="shared" si="3"/>
        <v>0</v>
      </c>
      <c r="Q17" s="135">
        <v>210.56700000000001</v>
      </c>
      <c r="R17" s="136">
        <v>846.49899999999957</v>
      </c>
      <c r="S17" s="137">
        <f t="shared" si="4"/>
        <v>1057.0659999999996</v>
      </c>
      <c r="T17" s="135">
        <v>0</v>
      </c>
      <c r="U17" s="136">
        <v>16.559999999999999</v>
      </c>
      <c r="V17" s="137">
        <f t="shared" si="5"/>
        <v>16.559999999999999</v>
      </c>
      <c r="W17" s="135">
        <v>122.496</v>
      </c>
      <c r="X17" s="136">
        <v>195.36</v>
      </c>
      <c r="Y17" s="137">
        <f t="shared" si="6"/>
        <v>317.85599999999999</v>
      </c>
      <c r="Z17" s="149">
        <v>0</v>
      </c>
      <c r="AA17" s="121">
        <v>544.7246584999998</v>
      </c>
      <c r="AB17" s="148">
        <f t="shared" si="7"/>
        <v>544.7246584999998</v>
      </c>
      <c r="AC17" s="149">
        <v>0</v>
      </c>
      <c r="AD17" s="121">
        <v>0</v>
      </c>
      <c r="AE17" s="140">
        <f t="shared" si="8"/>
        <v>0</v>
      </c>
      <c r="AF17" s="145">
        <f t="shared" si="9"/>
        <v>347.06299999999999</v>
      </c>
      <c r="AG17" s="146">
        <f t="shared" si="10"/>
        <v>3012.9966584999997</v>
      </c>
      <c r="AH17" s="147">
        <f t="shared" si="11"/>
        <v>3360.0596584999998</v>
      </c>
      <c r="AJ17" s="179">
        <v>425.37799999999999</v>
      </c>
      <c r="AK17" s="179">
        <v>2408.7761000000005</v>
      </c>
      <c r="AL17" s="179">
        <v>2834.1541000000007</v>
      </c>
    </row>
    <row r="18" spans="1:38" x14ac:dyDescent="0.2">
      <c r="A18" s="76">
        <v>13</v>
      </c>
      <c r="B18" s="135">
        <v>0</v>
      </c>
      <c r="C18" s="136">
        <v>495</v>
      </c>
      <c r="D18" s="137">
        <f t="shared" ref="D18:D19" si="29">B18+C18</f>
        <v>495</v>
      </c>
      <c r="E18" s="135">
        <v>2.25</v>
      </c>
      <c r="F18" s="136">
        <v>969</v>
      </c>
      <c r="G18" s="137">
        <f t="shared" si="26"/>
        <v>971.25</v>
      </c>
      <c r="H18" s="135">
        <v>0</v>
      </c>
      <c r="I18" s="136">
        <v>145.34800000000001</v>
      </c>
      <c r="J18" s="137">
        <f t="shared" ref="J18:J19" si="30">SUM(H18:I18)</f>
        <v>145.34800000000001</v>
      </c>
      <c r="K18" s="138"/>
      <c r="L18" s="139"/>
      <c r="M18" s="140">
        <f t="shared" si="2"/>
        <v>0</v>
      </c>
      <c r="N18" s="138"/>
      <c r="O18" s="139"/>
      <c r="P18" s="148">
        <f t="shared" si="3"/>
        <v>0</v>
      </c>
      <c r="Q18" s="135">
        <v>297.72399999999999</v>
      </c>
      <c r="R18" s="136">
        <v>1095.0289999999998</v>
      </c>
      <c r="S18" s="137">
        <f t="shared" si="4"/>
        <v>1392.7529999999997</v>
      </c>
      <c r="T18" s="135">
        <v>0</v>
      </c>
      <c r="U18" s="136">
        <v>16.561</v>
      </c>
      <c r="V18" s="137">
        <f t="shared" si="5"/>
        <v>16.561</v>
      </c>
      <c r="W18" s="135">
        <v>232.84800000000001</v>
      </c>
      <c r="X18" s="136">
        <v>289.08</v>
      </c>
      <c r="Y18" s="137">
        <f t="shared" si="6"/>
        <v>521.928</v>
      </c>
      <c r="Z18" s="149">
        <v>0</v>
      </c>
      <c r="AA18" s="121">
        <v>856.27210074999982</v>
      </c>
      <c r="AB18" s="148">
        <f t="shared" si="7"/>
        <v>856.27210074999982</v>
      </c>
      <c r="AC18" s="138">
        <v>0</v>
      </c>
      <c r="AD18" s="139">
        <v>12.909600000000001</v>
      </c>
      <c r="AE18" s="140">
        <f t="shared" si="8"/>
        <v>12.909600000000001</v>
      </c>
      <c r="AF18" s="145">
        <f t="shared" si="9"/>
        <v>532.822</v>
      </c>
      <c r="AG18" s="146">
        <f t="shared" si="10"/>
        <v>3879.1997007499995</v>
      </c>
      <c r="AH18" s="147">
        <f t="shared" si="11"/>
        <v>4412.0217007499996</v>
      </c>
      <c r="AJ18" s="179">
        <v>405.24599999999998</v>
      </c>
      <c r="AK18" s="179">
        <v>2358.3140500000004</v>
      </c>
      <c r="AL18" s="179">
        <v>2763.5600500000005</v>
      </c>
    </row>
    <row r="19" spans="1:38" x14ac:dyDescent="0.2">
      <c r="A19" s="76">
        <v>14</v>
      </c>
      <c r="B19" s="135">
        <v>0</v>
      </c>
      <c r="C19" s="136">
        <v>225</v>
      </c>
      <c r="D19" s="137">
        <f t="shared" si="29"/>
        <v>225</v>
      </c>
      <c r="E19" s="135">
        <v>1.5</v>
      </c>
      <c r="F19" s="136">
        <v>624.75</v>
      </c>
      <c r="G19" s="137">
        <f t="shared" si="26"/>
        <v>626.25</v>
      </c>
      <c r="H19" s="135">
        <v>0</v>
      </c>
      <c r="I19" s="136">
        <v>85.697999999999993</v>
      </c>
      <c r="J19" s="137">
        <f t="shared" si="30"/>
        <v>85.697999999999993</v>
      </c>
      <c r="K19" s="138"/>
      <c r="L19" s="139"/>
      <c r="M19" s="140">
        <f t="shared" si="2"/>
        <v>0</v>
      </c>
      <c r="N19" s="138"/>
      <c r="O19" s="139"/>
      <c r="P19" s="148">
        <f t="shared" si="3"/>
        <v>0</v>
      </c>
      <c r="Q19" s="135">
        <v>159.9735</v>
      </c>
      <c r="R19" s="136">
        <v>899.04900000000009</v>
      </c>
      <c r="S19" s="137">
        <f t="shared" si="4"/>
        <v>1059.0225</v>
      </c>
      <c r="T19" s="135">
        <v>0</v>
      </c>
      <c r="U19" s="136">
        <v>5.52</v>
      </c>
      <c r="V19" s="137">
        <f t="shared" si="5"/>
        <v>5.52</v>
      </c>
      <c r="W19" s="135">
        <v>376.2</v>
      </c>
      <c r="X19" s="136">
        <v>307.03199999999998</v>
      </c>
      <c r="Y19" s="137">
        <f t="shared" si="6"/>
        <v>683.23199999999997</v>
      </c>
      <c r="Z19" s="149">
        <v>0</v>
      </c>
      <c r="AA19" s="121">
        <v>654.76446199999998</v>
      </c>
      <c r="AB19" s="148">
        <f>SUM(Z19:AA19)</f>
        <v>654.76446199999998</v>
      </c>
      <c r="AC19" s="138">
        <v>0</v>
      </c>
      <c r="AD19" s="139">
        <v>51.638400000000004</v>
      </c>
      <c r="AE19" s="140">
        <f t="shared" si="8"/>
        <v>51.638400000000004</v>
      </c>
      <c r="AF19" s="145">
        <f t="shared" si="9"/>
        <v>537.67349999999999</v>
      </c>
      <c r="AG19" s="146">
        <f t="shared" si="10"/>
        <v>2853.4518619999999</v>
      </c>
      <c r="AH19" s="147">
        <f t="shared" si="11"/>
        <v>3391.1253619999998</v>
      </c>
      <c r="AJ19" s="179">
        <v>436.68600000000004</v>
      </c>
      <c r="AK19" s="179">
        <v>2809.0288</v>
      </c>
      <c r="AL19" s="179">
        <v>3245.7148000000002</v>
      </c>
    </row>
    <row r="20" spans="1:38" x14ac:dyDescent="0.2">
      <c r="A20" s="76">
        <v>15</v>
      </c>
      <c r="B20" s="138">
        <v>0</v>
      </c>
      <c r="C20" s="139">
        <v>150</v>
      </c>
      <c r="D20" s="140">
        <f t="shared" si="12"/>
        <v>150</v>
      </c>
      <c r="E20" s="138">
        <v>1.2749999999999999</v>
      </c>
      <c r="F20" s="139">
        <v>625.38749999999993</v>
      </c>
      <c r="G20" s="140">
        <f t="shared" si="26"/>
        <v>626.66249999999991</v>
      </c>
      <c r="H20" s="135">
        <v>0</v>
      </c>
      <c r="I20" s="136">
        <v>64.215000000000003</v>
      </c>
      <c r="J20" s="137">
        <f t="shared" ref="J20" si="31">SUM(H20:I20)</f>
        <v>64.215000000000003</v>
      </c>
      <c r="K20" s="138"/>
      <c r="L20" s="139"/>
      <c r="M20" s="140">
        <f t="shared" si="2"/>
        <v>0</v>
      </c>
      <c r="N20" s="138"/>
      <c r="O20" s="139"/>
      <c r="P20" s="148">
        <f t="shared" si="3"/>
        <v>0</v>
      </c>
      <c r="Q20" s="135">
        <v>166.24975000000001</v>
      </c>
      <c r="R20" s="136">
        <v>1507.1644500000007</v>
      </c>
      <c r="S20" s="137">
        <f t="shared" si="4"/>
        <v>1673.4142000000006</v>
      </c>
      <c r="T20" s="138">
        <v>0</v>
      </c>
      <c r="U20" s="139">
        <v>27.52</v>
      </c>
      <c r="V20" s="140">
        <f t="shared" si="5"/>
        <v>27.52</v>
      </c>
      <c r="W20" s="135">
        <v>201.16800000000001</v>
      </c>
      <c r="X20" s="136">
        <v>295.94400000000002</v>
      </c>
      <c r="Y20" s="137">
        <f>SUM(W20:X20)</f>
        <v>497.11200000000002</v>
      </c>
      <c r="Z20" s="149">
        <v>0</v>
      </c>
      <c r="AA20" s="121">
        <v>411.71963799999997</v>
      </c>
      <c r="AB20" s="148">
        <f>SUM(Z20:AA20)</f>
        <v>411.71963799999997</v>
      </c>
      <c r="AC20" s="138">
        <v>0</v>
      </c>
      <c r="AD20" s="139">
        <v>124.7004</v>
      </c>
      <c r="AE20" s="140">
        <f t="shared" si="8"/>
        <v>124.7004</v>
      </c>
      <c r="AF20" s="145">
        <f t="shared" si="9"/>
        <v>368.69275000000005</v>
      </c>
      <c r="AG20" s="146">
        <f t="shared" si="10"/>
        <v>3206.6509880000008</v>
      </c>
      <c r="AH20" s="147">
        <f t="shared" si="11"/>
        <v>3575.3437380000009</v>
      </c>
      <c r="AJ20" s="179">
        <v>578.71199999999999</v>
      </c>
      <c r="AK20" s="179">
        <v>1954.3967999999998</v>
      </c>
      <c r="AL20" s="179">
        <v>2533.1088</v>
      </c>
    </row>
    <row r="21" spans="1:38" x14ac:dyDescent="0.2">
      <c r="A21" s="76">
        <v>16</v>
      </c>
      <c r="B21" s="138">
        <v>0</v>
      </c>
      <c r="C21" s="139">
        <v>60</v>
      </c>
      <c r="D21" s="140">
        <f t="shared" si="12"/>
        <v>60</v>
      </c>
      <c r="E21" s="138">
        <v>0.63749999999999996</v>
      </c>
      <c r="F21" s="139">
        <v>600</v>
      </c>
      <c r="G21" s="140">
        <f t="shared" ref="G21:G22" si="32">SUM(E21:F21)</f>
        <v>600.63750000000005</v>
      </c>
      <c r="H21" s="135">
        <v>0</v>
      </c>
      <c r="I21" s="136">
        <v>100.863</v>
      </c>
      <c r="J21" s="137">
        <f t="shared" ref="J21" si="33">SUM(H21:I21)</f>
        <v>100.863</v>
      </c>
      <c r="K21" s="138">
        <v>82.32</v>
      </c>
      <c r="L21" s="139">
        <v>110.88</v>
      </c>
      <c r="M21" s="140">
        <f t="shared" si="2"/>
        <v>193.2</v>
      </c>
      <c r="N21" s="138"/>
      <c r="O21" s="139"/>
      <c r="P21" s="148">
        <f t="shared" si="3"/>
        <v>0</v>
      </c>
      <c r="Q21" s="135">
        <v>378.02300000000031</v>
      </c>
      <c r="R21" s="136">
        <v>2056.7620000000002</v>
      </c>
      <c r="S21" s="137">
        <f t="shared" si="4"/>
        <v>2434.7850000000003</v>
      </c>
      <c r="T21" s="138">
        <v>0</v>
      </c>
      <c r="U21" s="139">
        <v>165</v>
      </c>
      <c r="V21" s="140">
        <f t="shared" si="5"/>
        <v>165</v>
      </c>
      <c r="W21" s="135">
        <v>187.70400000000001</v>
      </c>
      <c r="X21" s="136">
        <v>315.74400000000003</v>
      </c>
      <c r="Y21" s="137">
        <f>SUM(W21:X21)</f>
        <v>503.44800000000004</v>
      </c>
      <c r="Z21" s="149">
        <v>0</v>
      </c>
      <c r="AA21" s="121">
        <v>569.42411899999979</v>
      </c>
      <c r="AB21" s="148">
        <f t="shared" si="7"/>
        <v>569.42411899999979</v>
      </c>
      <c r="AC21" s="138">
        <v>0</v>
      </c>
      <c r="AD21" s="139">
        <v>125</v>
      </c>
      <c r="AE21" s="140">
        <f t="shared" si="8"/>
        <v>125</v>
      </c>
      <c r="AF21" s="145">
        <f t="shared" si="9"/>
        <v>648.6845000000003</v>
      </c>
      <c r="AG21" s="146">
        <f t="shared" si="10"/>
        <v>4103.673119</v>
      </c>
      <c r="AH21" s="147">
        <f t="shared" si="11"/>
        <v>4752.3576190000003</v>
      </c>
      <c r="AJ21" s="179">
        <v>577.68799999999999</v>
      </c>
      <c r="AK21" s="179">
        <v>2404.9731000000002</v>
      </c>
      <c r="AL21" s="179">
        <v>2982.6611000000003</v>
      </c>
    </row>
    <row r="22" spans="1:38" x14ac:dyDescent="0.2">
      <c r="A22" s="76">
        <v>17</v>
      </c>
      <c r="B22" s="138"/>
      <c r="C22" s="139"/>
      <c r="D22" s="140">
        <f t="shared" si="12"/>
        <v>0</v>
      </c>
      <c r="E22" s="138">
        <v>0.63749999999999996</v>
      </c>
      <c r="F22" s="139">
        <v>550</v>
      </c>
      <c r="G22" s="140">
        <f t="shared" si="32"/>
        <v>550.63750000000005</v>
      </c>
      <c r="H22" s="135">
        <v>0</v>
      </c>
      <c r="I22" s="136">
        <v>0</v>
      </c>
      <c r="J22" s="137">
        <f t="shared" ref="J22" si="34">SUM(H22:I22)</f>
        <v>0</v>
      </c>
      <c r="K22" s="138">
        <v>98.783999999999992</v>
      </c>
      <c r="L22" s="139">
        <v>64.209599999999995</v>
      </c>
      <c r="M22" s="140">
        <f t="shared" si="2"/>
        <v>162.99359999999999</v>
      </c>
      <c r="N22" s="138"/>
      <c r="O22" s="139"/>
      <c r="P22" s="148">
        <f t="shared" si="3"/>
        <v>0</v>
      </c>
      <c r="Q22" s="138">
        <v>336.67920000000004</v>
      </c>
      <c r="R22" s="139">
        <v>1861.6963200000005</v>
      </c>
      <c r="S22" s="140">
        <f t="shared" si="4"/>
        <v>2198.3755200000005</v>
      </c>
      <c r="T22" s="138">
        <v>0</v>
      </c>
      <c r="U22" s="139">
        <v>49.68</v>
      </c>
      <c r="V22" s="140">
        <f t="shared" si="5"/>
        <v>49.68</v>
      </c>
      <c r="W22" s="138">
        <v>319.44</v>
      </c>
      <c r="X22" s="139">
        <v>569.71199999999999</v>
      </c>
      <c r="Y22" s="140">
        <f t="shared" si="6"/>
        <v>889.15200000000004</v>
      </c>
      <c r="Z22" s="149">
        <v>0</v>
      </c>
      <c r="AA22" s="121">
        <v>159.0864</v>
      </c>
      <c r="AB22" s="148">
        <f t="shared" si="7"/>
        <v>159.0864</v>
      </c>
      <c r="AC22" s="138">
        <v>0</v>
      </c>
      <c r="AD22" s="139">
        <v>156.9744</v>
      </c>
      <c r="AE22" s="140">
        <f t="shared" si="8"/>
        <v>156.9744</v>
      </c>
      <c r="AF22" s="145">
        <f t="shared" si="9"/>
        <v>755.54070000000002</v>
      </c>
      <c r="AG22" s="146">
        <f t="shared" si="10"/>
        <v>3411.3587200000006</v>
      </c>
      <c r="AH22" s="147">
        <f t="shared" si="11"/>
        <v>4166.8994200000006</v>
      </c>
      <c r="AJ22" s="179">
        <v>680.79300000000001</v>
      </c>
      <c r="AK22" s="179">
        <v>3230.3096999999998</v>
      </c>
      <c r="AL22" s="179">
        <v>3911.1026999999999</v>
      </c>
    </row>
    <row r="23" spans="1:38" x14ac:dyDescent="0.2">
      <c r="A23" s="76">
        <v>18</v>
      </c>
      <c r="B23" s="138"/>
      <c r="C23" s="139"/>
      <c r="D23" s="140">
        <f t="shared" si="12"/>
        <v>0</v>
      </c>
      <c r="E23" s="138">
        <v>0.63749999999999996</v>
      </c>
      <c r="F23" s="139">
        <v>450</v>
      </c>
      <c r="G23" s="140">
        <f t="shared" ref="G23:G26" si="35">SUM(E23:F23)</f>
        <v>450.63749999999999</v>
      </c>
      <c r="H23" s="138">
        <v>0</v>
      </c>
      <c r="I23" s="139">
        <v>29.644560000000006</v>
      </c>
      <c r="J23" s="140">
        <f t="shared" si="1"/>
        <v>29.644560000000006</v>
      </c>
      <c r="K23" s="138">
        <v>131.49612403200001</v>
      </c>
      <c r="L23" s="139">
        <v>248.10589439999995</v>
      </c>
      <c r="M23" s="140">
        <f t="shared" si="2"/>
        <v>379.60201843199997</v>
      </c>
      <c r="N23" s="138"/>
      <c r="O23" s="150"/>
      <c r="P23" s="148">
        <f t="shared" si="3"/>
        <v>0</v>
      </c>
      <c r="Q23" s="138">
        <v>290.63760000000002</v>
      </c>
      <c r="R23" s="139">
        <v>2592.4272000000001</v>
      </c>
      <c r="S23" s="140">
        <f t="shared" si="4"/>
        <v>2883.0648000000001</v>
      </c>
      <c r="T23" s="138">
        <v>0</v>
      </c>
      <c r="U23" s="139">
        <v>16.567999999999998</v>
      </c>
      <c r="V23" s="140">
        <f t="shared" si="5"/>
        <v>16.567999999999998</v>
      </c>
      <c r="W23" s="138">
        <v>319.44</v>
      </c>
      <c r="X23" s="139">
        <v>588.72</v>
      </c>
      <c r="Y23" s="140">
        <f t="shared" si="6"/>
        <v>908.16000000000008</v>
      </c>
      <c r="Z23" s="149">
        <v>0</v>
      </c>
      <c r="AA23" s="121">
        <v>339.54499150000004</v>
      </c>
      <c r="AB23" s="148">
        <f t="shared" si="7"/>
        <v>339.54499150000004</v>
      </c>
      <c r="AC23" s="138">
        <v>0</v>
      </c>
      <c r="AD23" s="139">
        <v>124.7004</v>
      </c>
      <c r="AE23" s="140">
        <f t="shared" si="8"/>
        <v>124.7004</v>
      </c>
      <c r="AF23" s="145">
        <f t="shared" si="9"/>
        <v>742.21122403200002</v>
      </c>
      <c r="AG23" s="146">
        <f t="shared" si="10"/>
        <v>4389.7110458999996</v>
      </c>
      <c r="AH23" s="147">
        <f t="shared" si="11"/>
        <v>5131.9222699319998</v>
      </c>
      <c r="AJ23" s="179">
        <v>730.0168799999999</v>
      </c>
      <c r="AK23" s="179">
        <v>3168.6238000000003</v>
      </c>
      <c r="AL23" s="179">
        <v>3898.6406800000004</v>
      </c>
    </row>
    <row r="24" spans="1:38" x14ac:dyDescent="0.2">
      <c r="A24" s="76">
        <v>19</v>
      </c>
      <c r="B24" s="151"/>
      <c r="C24" s="121"/>
      <c r="D24" s="140">
        <f t="shared" si="0"/>
        <v>0</v>
      </c>
      <c r="E24" s="138">
        <v>0.63749999999999996</v>
      </c>
      <c r="F24" s="139">
        <v>299.625</v>
      </c>
      <c r="G24" s="140">
        <f t="shared" si="35"/>
        <v>300.26249999999999</v>
      </c>
      <c r="H24" s="138">
        <v>0</v>
      </c>
      <c r="I24" s="139">
        <v>6.0548399999999996</v>
      </c>
      <c r="J24" s="140">
        <f t="shared" si="1"/>
        <v>6.0548399999999996</v>
      </c>
      <c r="K24" s="138">
        <v>178.45902547199998</v>
      </c>
      <c r="L24" s="139">
        <v>177.21849599999999</v>
      </c>
      <c r="M24" s="140">
        <f t="shared" si="2"/>
        <v>355.67752147199997</v>
      </c>
      <c r="N24" s="138"/>
      <c r="O24" s="150"/>
      <c r="P24" s="148">
        <f t="shared" si="3"/>
        <v>0</v>
      </c>
      <c r="Q24" s="138">
        <v>235.9632</v>
      </c>
      <c r="R24" s="139">
        <v>2712.3887999999997</v>
      </c>
      <c r="S24" s="140">
        <f t="shared" si="4"/>
        <v>2948.3519999999999</v>
      </c>
      <c r="T24" s="138">
        <v>0</v>
      </c>
      <c r="U24" s="139">
        <v>16.567999999999998</v>
      </c>
      <c r="V24" s="140">
        <f t="shared" si="5"/>
        <v>16.567999999999998</v>
      </c>
      <c r="W24" s="138">
        <v>326.83199999999999</v>
      </c>
      <c r="X24" s="139">
        <v>652.08000000000004</v>
      </c>
      <c r="Y24" s="140">
        <f t="shared" si="6"/>
        <v>978.91200000000003</v>
      </c>
      <c r="Z24" s="149">
        <v>0</v>
      </c>
      <c r="AA24" s="121">
        <v>438.81548149999992</v>
      </c>
      <c r="AB24" s="148">
        <f t="shared" si="7"/>
        <v>438.81548149999992</v>
      </c>
      <c r="AC24" s="138">
        <v>0</v>
      </c>
      <c r="AD24" s="139">
        <v>125</v>
      </c>
      <c r="AE24" s="140">
        <f t="shared" si="8"/>
        <v>125</v>
      </c>
      <c r="AF24" s="145">
        <f t="shared" si="9"/>
        <v>741.89172547199996</v>
      </c>
      <c r="AG24" s="146">
        <f t="shared" si="10"/>
        <v>4427.7506174999999</v>
      </c>
      <c r="AH24" s="147">
        <f t="shared" si="11"/>
        <v>5169.6423429719998</v>
      </c>
      <c r="AJ24" s="179">
        <v>715.96848</v>
      </c>
      <c r="AK24" s="179">
        <v>3018.8834000000006</v>
      </c>
      <c r="AL24" s="179">
        <v>3734.8518800000006</v>
      </c>
    </row>
    <row r="25" spans="1:38" x14ac:dyDescent="0.2">
      <c r="A25" s="76">
        <v>20</v>
      </c>
      <c r="B25" s="152"/>
      <c r="C25" s="142"/>
      <c r="D25" s="140">
        <f t="shared" si="0"/>
        <v>0</v>
      </c>
      <c r="E25" s="138">
        <v>0.63749999999999996</v>
      </c>
      <c r="F25" s="139">
        <v>148.75</v>
      </c>
      <c r="G25" s="140">
        <f t="shared" si="35"/>
        <v>149.38749999999999</v>
      </c>
      <c r="H25" s="138">
        <v>0</v>
      </c>
      <c r="I25" s="139">
        <v>6.16</v>
      </c>
      <c r="J25" s="140">
        <f t="shared" ref="J25" si="36">SUM(H25:I25)</f>
        <v>6.16</v>
      </c>
      <c r="K25" s="138">
        <v>197.24418604799999</v>
      </c>
      <c r="L25" s="139">
        <v>141.77479679999999</v>
      </c>
      <c r="M25" s="140">
        <f t="shared" si="2"/>
        <v>339.01898284799995</v>
      </c>
      <c r="N25" s="138"/>
      <c r="O25" s="150"/>
      <c r="P25" s="148">
        <f t="shared" si="3"/>
        <v>0</v>
      </c>
      <c r="Q25" s="138">
        <v>363.15312000000006</v>
      </c>
      <c r="R25" s="139">
        <v>2787.4651199999998</v>
      </c>
      <c r="S25" s="140">
        <f t="shared" ref="S25" si="37">Q25+R25</f>
        <v>3150.6182399999998</v>
      </c>
      <c r="T25" s="138">
        <v>0</v>
      </c>
      <c r="U25" s="139">
        <v>11</v>
      </c>
      <c r="V25" s="140">
        <f t="shared" si="5"/>
        <v>11</v>
      </c>
      <c r="W25" s="138">
        <v>315.74400000000003</v>
      </c>
      <c r="X25" s="139">
        <v>686.4</v>
      </c>
      <c r="Y25" s="140">
        <f t="shared" si="6"/>
        <v>1002.144</v>
      </c>
      <c r="Z25" s="149">
        <v>0</v>
      </c>
      <c r="AA25" s="121">
        <v>555.65896649999956</v>
      </c>
      <c r="AB25" s="148">
        <f t="shared" si="7"/>
        <v>555.65896649999956</v>
      </c>
      <c r="AC25" s="149">
        <v>0</v>
      </c>
      <c r="AD25" s="121">
        <v>62.4</v>
      </c>
      <c r="AE25" s="140">
        <f t="shared" si="8"/>
        <v>62.4</v>
      </c>
      <c r="AF25" s="145">
        <f t="shared" si="9"/>
        <v>876.77880604800009</v>
      </c>
      <c r="AG25" s="146">
        <f t="shared" si="10"/>
        <v>4399.6088832999994</v>
      </c>
      <c r="AH25" s="147">
        <f t="shared" si="11"/>
        <v>5276.3876893479992</v>
      </c>
      <c r="AI25" s="188"/>
      <c r="AJ25" s="179">
        <v>642.25931999999989</v>
      </c>
      <c r="AK25" s="179">
        <v>3446.811999999999</v>
      </c>
      <c r="AL25" s="179">
        <v>4089.0713199999991</v>
      </c>
    </row>
    <row r="26" spans="1:38" x14ac:dyDescent="0.2">
      <c r="A26" s="76">
        <v>21</v>
      </c>
      <c r="B26" s="152"/>
      <c r="C26" s="142"/>
      <c r="D26" s="140">
        <f t="shared" si="0"/>
        <v>0</v>
      </c>
      <c r="E26" s="138">
        <v>0</v>
      </c>
      <c r="F26" s="139">
        <v>0</v>
      </c>
      <c r="G26" s="140">
        <f t="shared" si="35"/>
        <v>0</v>
      </c>
      <c r="H26" s="138">
        <v>0</v>
      </c>
      <c r="I26" s="139">
        <v>0</v>
      </c>
      <c r="J26" s="140">
        <f t="shared" ref="J26" si="38">SUM(H26:I26)</f>
        <v>0</v>
      </c>
      <c r="K26" s="138">
        <v>206.63676633599997</v>
      </c>
      <c r="L26" s="139">
        <v>106.33109760000001</v>
      </c>
      <c r="M26" s="140">
        <f t="shared" si="2"/>
        <v>312.96786393599996</v>
      </c>
      <c r="N26" s="138"/>
      <c r="O26" s="150"/>
      <c r="P26" s="148">
        <f t="shared" si="3"/>
        <v>0</v>
      </c>
      <c r="Q26" s="138">
        <v>281.42928000000001</v>
      </c>
      <c r="R26" s="139">
        <v>2793.6638399999997</v>
      </c>
      <c r="S26" s="140">
        <f t="shared" ref="S26" si="39">Q26+R26</f>
        <v>3075.0931199999995</v>
      </c>
      <c r="T26" s="138">
        <v>0</v>
      </c>
      <c r="U26" s="139">
        <v>0</v>
      </c>
      <c r="V26" s="140">
        <f t="shared" si="5"/>
        <v>0</v>
      </c>
      <c r="W26" s="138">
        <v>271.70087999999998</v>
      </c>
      <c r="X26" s="139">
        <v>516.76943999999992</v>
      </c>
      <c r="Y26" s="140">
        <f t="shared" si="6"/>
        <v>788.4703199999999</v>
      </c>
      <c r="Z26" s="149">
        <v>0</v>
      </c>
      <c r="AA26" s="121">
        <v>924.26748700000007</v>
      </c>
      <c r="AB26" s="148">
        <f t="shared" si="7"/>
        <v>924.26748700000007</v>
      </c>
      <c r="AC26" s="149">
        <v>0</v>
      </c>
      <c r="AD26" s="121">
        <v>62</v>
      </c>
      <c r="AE26" s="140">
        <f t="shared" si="8"/>
        <v>62</v>
      </c>
      <c r="AF26" s="145">
        <f t="shared" si="9"/>
        <v>759.76692633599998</v>
      </c>
      <c r="AG26" s="146">
        <f t="shared" si="10"/>
        <v>4403.0318645999996</v>
      </c>
      <c r="AH26" s="147">
        <f t="shared" si="11"/>
        <v>5162.7987909359999</v>
      </c>
      <c r="AJ26" s="179">
        <v>501.70823999999993</v>
      </c>
      <c r="AK26" s="179">
        <v>2988.2966000000006</v>
      </c>
      <c r="AL26" s="179">
        <v>3490.0048400000005</v>
      </c>
    </row>
    <row r="27" spans="1:38" x14ac:dyDescent="0.2">
      <c r="A27" s="76">
        <v>22</v>
      </c>
      <c r="B27" s="152"/>
      <c r="C27" s="142"/>
      <c r="D27" s="140">
        <f t="shared" si="0"/>
        <v>0</v>
      </c>
      <c r="E27" s="138">
        <v>0</v>
      </c>
      <c r="F27" s="139">
        <v>0</v>
      </c>
      <c r="G27" s="140">
        <f t="shared" si="13"/>
        <v>0</v>
      </c>
      <c r="H27" s="138">
        <v>0</v>
      </c>
      <c r="I27" s="139">
        <v>0</v>
      </c>
      <c r="J27" s="140">
        <f t="shared" ref="J27:J28" si="40">SUM(H27:I27)</f>
        <v>0</v>
      </c>
      <c r="K27" s="138">
        <v>210</v>
      </c>
      <c r="L27" s="139">
        <v>159.4966464</v>
      </c>
      <c r="M27" s="140">
        <f t="shared" si="2"/>
        <v>369.49664640000003</v>
      </c>
      <c r="N27" s="138"/>
      <c r="O27" s="150"/>
      <c r="P27" s="148">
        <f t="shared" si="3"/>
        <v>0</v>
      </c>
      <c r="Q27" s="138">
        <v>404.01504000000006</v>
      </c>
      <c r="R27" s="139">
        <v>3458.8171200000006</v>
      </c>
      <c r="S27" s="140">
        <f t="shared" ref="S27" si="41">Q27+R27</f>
        <v>3862.8321600000008</v>
      </c>
      <c r="T27" s="138">
        <v>0</v>
      </c>
      <c r="U27" s="139">
        <v>0</v>
      </c>
      <c r="V27" s="140">
        <f t="shared" si="5"/>
        <v>0</v>
      </c>
      <c r="W27" s="138">
        <v>229.19159999999999</v>
      </c>
      <c r="X27" s="139">
        <v>438.15287999999998</v>
      </c>
      <c r="Y27" s="140">
        <f t="shared" si="6"/>
        <v>667.34447999999998</v>
      </c>
      <c r="Z27" s="149">
        <v>0</v>
      </c>
      <c r="AA27" s="121">
        <v>551.82014250000009</v>
      </c>
      <c r="AB27" s="148">
        <f t="shared" si="7"/>
        <v>551.82014250000009</v>
      </c>
      <c r="AC27" s="149">
        <v>0</v>
      </c>
      <c r="AD27" s="121">
        <v>51.638400000000004</v>
      </c>
      <c r="AE27" s="140">
        <f t="shared" si="8"/>
        <v>51.638400000000004</v>
      </c>
      <c r="AF27" s="145">
        <f t="shared" si="9"/>
        <v>843.20663999999999</v>
      </c>
      <c r="AG27" s="146">
        <f t="shared" si="10"/>
        <v>4659.9251889000006</v>
      </c>
      <c r="AH27" s="147">
        <f t="shared" si="11"/>
        <v>5503.131828900001</v>
      </c>
      <c r="AJ27" s="179">
        <v>484.66392000000002</v>
      </c>
      <c r="AK27" s="179">
        <v>3152.2868000000017</v>
      </c>
      <c r="AL27" s="179">
        <v>3636.9507200000016</v>
      </c>
    </row>
    <row r="28" spans="1:38" x14ac:dyDescent="0.2">
      <c r="A28" s="76">
        <v>23</v>
      </c>
      <c r="B28" s="152"/>
      <c r="C28" s="142"/>
      <c r="D28" s="140">
        <f t="shared" si="0"/>
        <v>0</v>
      </c>
      <c r="E28" s="138">
        <v>0</v>
      </c>
      <c r="F28" s="139">
        <v>0</v>
      </c>
      <c r="G28" s="140">
        <f t="shared" si="13"/>
        <v>0</v>
      </c>
      <c r="H28" s="138">
        <v>0</v>
      </c>
      <c r="I28" s="139">
        <v>11.6</v>
      </c>
      <c r="J28" s="140">
        <f t="shared" si="40"/>
        <v>11.6</v>
      </c>
      <c r="K28" s="138">
        <v>126</v>
      </c>
      <c r="L28" s="139">
        <v>70.887398399999995</v>
      </c>
      <c r="M28" s="140">
        <f t="shared" si="2"/>
        <v>196.8873984</v>
      </c>
      <c r="N28" s="138"/>
      <c r="O28" s="150"/>
      <c r="P28" s="148">
        <f t="shared" si="3"/>
        <v>0</v>
      </c>
      <c r="Q28" s="138">
        <v>250.92672000000002</v>
      </c>
      <c r="R28" s="139">
        <v>3228.3187200000002</v>
      </c>
      <c r="S28" s="140">
        <f t="shared" si="4"/>
        <v>3479.2454400000001</v>
      </c>
      <c r="T28" s="138">
        <v>0</v>
      </c>
      <c r="U28" s="139">
        <v>0</v>
      </c>
      <c r="V28" s="140">
        <f t="shared" si="5"/>
        <v>0</v>
      </c>
      <c r="W28" s="138">
        <v>200.51064</v>
      </c>
      <c r="X28" s="139">
        <v>444.04271999999997</v>
      </c>
      <c r="Y28" s="140">
        <f t="shared" si="6"/>
        <v>644.55336</v>
      </c>
      <c r="Z28" s="149">
        <v>0</v>
      </c>
      <c r="AA28" s="121">
        <v>177.28370825000002</v>
      </c>
      <c r="AB28" s="148">
        <f t="shared" si="7"/>
        <v>177.28370825000002</v>
      </c>
      <c r="AC28" s="149">
        <v>0</v>
      </c>
      <c r="AD28" s="153">
        <v>51.638400000000004</v>
      </c>
      <c r="AE28" s="140">
        <f t="shared" si="8"/>
        <v>51.638400000000004</v>
      </c>
      <c r="AF28" s="145">
        <f t="shared" si="9"/>
        <v>577.43736000000001</v>
      </c>
      <c r="AG28" s="146">
        <f t="shared" si="10"/>
        <v>3983.77094665</v>
      </c>
      <c r="AH28" s="147">
        <f t="shared" si="11"/>
        <v>4561.2083066499999</v>
      </c>
      <c r="AJ28" s="179">
        <v>521.19900000000007</v>
      </c>
      <c r="AK28" s="179">
        <v>3062.7280000000014</v>
      </c>
      <c r="AL28" s="179">
        <v>3583.9270000000015</v>
      </c>
    </row>
    <row r="29" spans="1:38" x14ac:dyDescent="0.2">
      <c r="A29" s="76">
        <v>24</v>
      </c>
      <c r="B29" s="138"/>
      <c r="C29" s="139"/>
      <c r="D29" s="140">
        <f t="shared" si="0"/>
        <v>0</v>
      </c>
      <c r="E29" s="138">
        <v>0</v>
      </c>
      <c r="F29" s="139">
        <v>0</v>
      </c>
      <c r="G29" s="140">
        <f t="shared" si="13"/>
        <v>0</v>
      </c>
      <c r="H29" s="138">
        <v>0</v>
      </c>
      <c r="I29" s="139">
        <v>6</v>
      </c>
      <c r="J29" s="140">
        <f t="shared" ref="J29" si="42">SUM(H29:I29)</f>
        <v>6</v>
      </c>
      <c r="K29" s="138">
        <v>100.8</v>
      </c>
      <c r="L29" s="139">
        <v>88.609247999999994</v>
      </c>
      <c r="M29" s="140">
        <f t="shared" si="2"/>
        <v>189.40924799999999</v>
      </c>
      <c r="N29" s="138"/>
      <c r="O29" s="150"/>
      <c r="P29" s="148">
        <f t="shared" si="3"/>
        <v>0</v>
      </c>
      <c r="Q29" s="138">
        <v>210.64032</v>
      </c>
      <c r="R29" s="139">
        <v>3299.6198400000003</v>
      </c>
      <c r="S29" s="140">
        <f t="shared" si="4"/>
        <v>3510.2601600000003</v>
      </c>
      <c r="T29" s="138"/>
      <c r="U29" s="139"/>
      <c r="V29" s="140">
        <f t="shared" si="5"/>
        <v>0</v>
      </c>
      <c r="W29" s="138">
        <v>207.68088</v>
      </c>
      <c r="X29" s="139">
        <v>422.78807999999998</v>
      </c>
      <c r="Y29" s="140">
        <f t="shared" si="6"/>
        <v>630.46895999999992</v>
      </c>
      <c r="Z29" s="149">
        <v>0</v>
      </c>
      <c r="AA29" s="121">
        <v>589.11394299999972</v>
      </c>
      <c r="AB29" s="148">
        <f t="shared" si="7"/>
        <v>589.11394299999972</v>
      </c>
      <c r="AC29" s="149">
        <v>0</v>
      </c>
      <c r="AD29" s="153">
        <v>51.638400000000004</v>
      </c>
      <c r="AE29" s="140">
        <f t="shared" si="8"/>
        <v>51.638400000000004</v>
      </c>
      <c r="AF29" s="145">
        <f t="shared" si="9"/>
        <v>519.12120000000004</v>
      </c>
      <c r="AG29" s="146">
        <f t="shared" si="10"/>
        <v>4457.7695109999995</v>
      </c>
      <c r="AH29" s="147">
        <f t="shared" si="11"/>
        <v>4976.890711</v>
      </c>
      <c r="AJ29" s="179">
        <v>424.62023999999997</v>
      </c>
      <c r="AK29" s="179">
        <v>2753.1256000000017</v>
      </c>
      <c r="AL29" s="179">
        <v>3177.7458400000014</v>
      </c>
    </row>
    <row r="30" spans="1:38" x14ac:dyDescent="0.2">
      <c r="A30" s="76">
        <v>25</v>
      </c>
      <c r="B30" s="138"/>
      <c r="C30" s="139"/>
      <c r="D30" s="140">
        <f t="shared" si="0"/>
        <v>0</v>
      </c>
      <c r="E30" s="141">
        <v>0</v>
      </c>
      <c r="F30" s="142">
        <v>0</v>
      </c>
      <c r="G30" s="140">
        <f t="shared" si="13"/>
        <v>0</v>
      </c>
      <c r="H30" s="138">
        <v>0</v>
      </c>
      <c r="I30" s="139">
        <v>24</v>
      </c>
      <c r="J30" s="140">
        <f t="shared" ref="J30" si="43">SUM(H30:I30)</f>
        <v>24</v>
      </c>
      <c r="K30" s="138">
        <v>84</v>
      </c>
      <c r="L30" s="139">
        <v>212.66219520000001</v>
      </c>
      <c r="M30" s="140">
        <f t="shared" si="2"/>
        <v>296.66219520000004</v>
      </c>
      <c r="N30" s="138"/>
      <c r="O30" s="150"/>
      <c r="P30" s="148">
        <f t="shared" si="3"/>
        <v>0</v>
      </c>
      <c r="Q30" s="138">
        <v>170.35392000000002</v>
      </c>
      <c r="R30" s="139">
        <v>3124.9521599999998</v>
      </c>
      <c r="S30" s="140">
        <f t="shared" ref="S30" si="44">Q30+R30</f>
        <v>3295.3060799999998</v>
      </c>
      <c r="T30" s="138"/>
      <c r="U30" s="139"/>
      <c r="V30" s="140">
        <f t="shared" si="5"/>
        <v>0</v>
      </c>
      <c r="W30" s="138">
        <v>236.10575999999998</v>
      </c>
      <c r="X30" s="139">
        <v>311.90544</v>
      </c>
      <c r="Y30" s="140">
        <f t="shared" si="6"/>
        <v>548.01119999999992</v>
      </c>
      <c r="Z30" s="149">
        <v>0</v>
      </c>
      <c r="AA30" s="121">
        <v>369.46579661750002</v>
      </c>
      <c r="AB30" s="148">
        <f t="shared" si="7"/>
        <v>369.46579661750002</v>
      </c>
      <c r="AC30" s="149"/>
      <c r="AD30" s="153"/>
      <c r="AE30" s="140">
        <f t="shared" si="8"/>
        <v>0</v>
      </c>
      <c r="AF30" s="145">
        <f t="shared" si="9"/>
        <v>490.45967999999999</v>
      </c>
      <c r="AG30" s="146">
        <f t="shared" si="10"/>
        <v>4042.9855918174999</v>
      </c>
      <c r="AH30" s="147">
        <f t="shared" si="11"/>
        <v>4533.4452718174998</v>
      </c>
      <c r="AI30" s="188">
        <f>SUM(U6:U28)*4</f>
        <v>8781.6329999999998</v>
      </c>
      <c r="AJ30" s="179">
        <v>430.22208000000001</v>
      </c>
      <c r="AK30" s="179">
        <v>2556.4580000000001</v>
      </c>
      <c r="AL30" s="179">
        <v>2986.6800800000001</v>
      </c>
    </row>
    <row r="31" spans="1:38" x14ac:dyDescent="0.2">
      <c r="A31" s="76">
        <v>26</v>
      </c>
      <c r="B31" s="138"/>
      <c r="C31" s="139"/>
      <c r="D31" s="140">
        <f t="shared" si="0"/>
        <v>0</v>
      </c>
      <c r="E31" s="141"/>
      <c r="F31" s="142"/>
      <c r="G31" s="140">
        <f t="shared" si="13"/>
        <v>0</v>
      </c>
      <c r="H31" s="138">
        <v>0</v>
      </c>
      <c r="I31" s="139">
        <v>17.600187500000001</v>
      </c>
      <c r="J31" s="140">
        <f t="shared" ref="J31" si="45">SUM(H31:I31)</f>
        <v>17.600187500000001</v>
      </c>
      <c r="K31" s="138">
        <v>75.599999999999994</v>
      </c>
      <c r="L31" s="139">
        <v>212.66219520000001</v>
      </c>
      <c r="M31" s="140">
        <f t="shared" si="2"/>
        <v>288.26219520000001</v>
      </c>
      <c r="N31" s="138"/>
      <c r="O31" s="150"/>
      <c r="P31" s="148">
        <f t="shared" si="3"/>
        <v>0</v>
      </c>
      <c r="Q31" s="138">
        <v>100.71600000000001</v>
      </c>
      <c r="R31" s="139">
        <v>2816.7532799999999</v>
      </c>
      <c r="S31" s="140">
        <f t="shared" ref="S31" si="46">Q31+R31</f>
        <v>2917.4692799999998</v>
      </c>
      <c r="T31" s="141"/>
      <c r="U31" s="142"/>
      <c r="V31" s="140">
        <f t="shared" si="5"/>
        <v>0</v>
      </c>
      <c r="W31" s="138">
        <v>235.59359999999998</v>
      </c>
      <c r="X31" s="139">
        <v>264.78672</v>
      </c>
      <c r="Y31" s="140">
        <f t="shared" si="6"/>
        <v>500.38031999999998</v>
      </c>
      <c r="Z31" s="149">
        <v>0</v>
      </c>
      <c r="AA31" s="121">
        <v>710.77280689249983</v>
      </c>
      <c r="AB31" s="148">
        <f t="shared" si="7"/>
        <v>710.77280689249983</v>
      </c>
      <c r="AC31" s="149"/>
      <c r="AD31" s="153"/>
      <c r="AE31" s="140">
        <f t="shared" si="8"/>
        <v>0</v>
      </c>
      <c r="AF31" s="145">
        <f t="shared" si="9"/>
        <v>411.90959999999995</v>
      </c>
      <c r="AG31" s="146">
        <f t="shared" si="10"/>
        <v>4022.5751895925</v>
      </c>
      <c r="AH31" s="147">
        <f t="shared" si="11"/>
        <v>4434.4847895924995</v>
      </c>
      <c r="AJ31" s="179">
        <v>443.95007999999996</v>
      </c>
      <c r="AK31" s="179">
        <v>2439.2979999999998</v>
      </c>
      <c r="AL31" s="179">
        <v>2883.2480799999998</v>
      </c>
    </row>
    <row r="32" spans="1:38" x14ac:dyDescent="0.2">
      <c r="A32" s="76">
        <v>27</v>
      </c>
      <c r="B32" s="138"/>
      <c r="C32" s="139"/>
      <c r="D32" s="140">
        <f t="shared" si="0"/>
        <v>0</v>
      </c>
      <c r="E32" s="141"/>
      <c r="F32" s="142"/>
      <c r="G32" s="140">
        <f t="shared" si="13"/>
        <v>0</v>
      </c>
      <c r="H32" s="138">
        <v>0</v>
      </c>
      <c r="I32" s="139">
        <v>30</v>
      </c>
      <c r="J32" s="140">
        <f t="shared" ref="J32" si="47">SUM(H32:I32)</f>
        <v>30</v>
      </c>
      <c r="K32" s="138">
        <v>63</v>
      </c>
      <c r="L32" s="139">
        <v>248.10589439999995</v>
      </c>
      <c r="M32" s="140">
        <f t="shared" si="2"/>
        <v>311.10589439999995</v>
      </c>
      <c r="N32" s="138"/>
      <c r="O32" s="139"/>
      <c r="P32" s="148">
        <f t="shared" si="3"/>
        <v>0</v>
      </c>
      <c r="Q32" s="138">
        <v>340.70784000000003</v>
      </c>
      <c r="R32" s="139">
        <v>2756.69328</v>
      </c>
      <c r="S32" s="140">
        <f t="shared" si="4"/>
        <v>3097.40112</v>
      </c>
      <c r="T32" s="141"/>
      <c r="U32" s="142"/>
      <c r="V32" s="140">
        <f t="shared" si="5"/>
        <v>0</v>
      </c>
      <c r="W32" s="138">
        <v>230.21592000000001</v>
      </c>
      <c r="X32" s="139">
        <v>241.9956</v>
      </c>
      <c r="Y32" s="140">
        <f t="shared" si="6"/>
        <v>472.21152000000001</v>
      </c>
      <c r="Z32" s="149">
        <v>0</v>
      </c>
      <c r="AA32" s="121">
        <v>671.1039609999998</v>
      </c>
      <c r="AB32" s="148">
        <f t="shared" si="7"/>
        <v>671.1039609999998</v>
      </c>
      <c r="AC32" s="149"/>
      <c r="AD32" s="153"/>
      <c r="AE32" s="140">
        <f t="shared" si="8"/>
        <v>0</v>
      </c>
      <c r="AF32" s="145">
        <f t="shared" si="9"/>
        <v>633.92376000000002</v>
      </c>
      <c r="AG32" s="146">
        <f t="shared" si="10"/>
        <v>3947.8987354000001</v>
      </c>
      <c r="AH32" s="147">
        <f t="shared" si="11"/>
        <v>4581.8224953999998</v>
      </c>
      <c r="AJ32" s="179">
        <v>377.20331999999996</v>
      </c>
      <c r="AK32" s="179">
        <v>2544.3782173913041</v>
      </c>
      <c r="AL32" s="179">
        <v>2921.5815373913042</v>
      </c>
    </row>
    <row r="33" spans="1:38" x14ac:dyDescent="0.2">
      <c r="A33" s="76">
        <v>28</v>
      </c>
      <c r="B33" s="138"/>
      <c r="C33" s="139"/>
      <c r="D33" s="140">
        <f t="shared" si="0"/>
        <v>0</v>
      </c>
      <c r="E33" s="141"/>
      <c r="F33" s="142"/>
      <c r="G33" s="140">
        <f t="shared" si="13"/>
        <v>0</v>
      </c>
      <c r="H33" s="138">
        <v>0</v>
      </c>
      <c r="I33" s="139">
        <v>21.759999999999998</v>
      </c>
      <c r="J33" s="140">
        <f t="shared" ref="J33" si="48">SUM(H33:I33)</f>
        <v>21.759999999999998</v>
      </c>
      <c r="K33" s="138">
        <v>5.28</v>
      </c>
      <c r="L33" s="139">
        <v>265.827744</v>
      </c>
      <c r="M33" s="140">
        <f t="shared" si="2"/>
        <v>271.10774399999997</v>
      </c>
      <c r="N33" s="138"/>
      <c r="O33" s="139"/>
      <c r="P33" s="148">
        <f t="shared" si="3"/>
        <v>0</v>
      </c>
      <c r="Q33" s="138">
        <v>219.27312000000003</v>
      </c>
      <c r="R33" s="139">
        <v>2563.5033600000002</v>
      </c>
      <c r="S33" s="140">
        <f t="shared" ref="S33" si="49">Q33+R33</f>
        <v>2782.77648</v>
      </c>
      <c r="T33" s="141"/>
      <c r="U33" s="142"/>
      <c r="V33" s="140">
        <f t="shared" si="5"/>
        <v>0</v>
      </c>
      <c r="W33" s="138">
        <v>211.00991999999999</v>
      </c>
      <c r="X33" s="139">
        <v>262.22592000000003</v>
      </c>
      <c r="Y33" s="140">
        <f t="shared" si="6"/>
        <v>473.23584000000005</v>
      </c>
      <c r="Z33" s="149">
        <v>0</v>
      </c>
      <c r="AA33" s="121">
        <v>323.86557136999994</v>
      </c>
      <c r="AB33" s="148">
        <f t="shared" si="7"/>
        <v>323.86557136999994</v>
      </c>
      <c r="AC33" s="149"/>
      <c r="AD33" s="153"/>
      <c r="AE33" s="140">
        <f t="shared" si="8"/>
        <v>0</v>
      </c>
      <c r="AF33" s="145">
        <f t="shared" si="9"/>
        <v>435.56304</v>
      </c>
      <c r="AG33" s="146">
        <f t="shared" si="10"/>
        <v>3437.1825953699999</v>
      </c>
      <c r="AH33" s="147">
        <f t="shared" si="11"/>
        <v>3872.7456353699999</v>
      </c>
      <c r="AJ33" s="179">
        <v>410.51256000000001</v>
      </c>
      <c r="AK33" s="179">
        <v>2684.4720000000002</v>
      </c>
      <c r="AL33" s="179">
        <v>3094.9845600000003</v>
      </c>
    </row>
    <row r="34" spans="1:38" x14ac:dyDescent="0.2">
      <c r="A34" s="76">
        <v>29</v>
      </c>
      <c r="B34" s="138"/>
      <c r="C34" s="139"/>
      <c r="D34" s="140">
        <f t="shared" si="0"/>
        <v>0</v>
      </c>
      <c r="E34" s="141"/>
      <c r="F34" s="142"/>
      <c r="G34" s="140">
        <f t="shared" si="13"/>
        <v>0</v>
      </c>
      <c r="H34" s="138">
        <v>0</v>
      </c>
      <c r="I34" s="139">
        <v>20.34</v>
      </c>
      <c r="J34" s="140">
        <f t="shared" ref="J34" si="50">SUM(H34:I34)</f>
        <v>20.34</v>
      </c>
      <c r="K34" s="138">
        <v>5.28</v>
      </c>
      <c r="L34" s="139">
        <v>336.71514239999999</v>
      </c>
      <c r="M34" s="140">
        <f t="shared" si="2"/>
        <v>341.99514239999996</v>
      </c>
      <c r="N34" s="138"/>
      <c r="O34" s="139"/>
      <c r="P34" s="148">
        <f t="shared" si="3"/>
        <v>0</v>
      </c>
      <c r="Q34" s="138">
        <v>201.43200000000002</v>
      </c>
      <c r="R34" s="139">
        <v>2514.9062400000003</v>
      </c>
      <c r="S34" s="140">
        <f t="shared" si="4"/>
        <v>2716.33824</v>
      </c>
      <c r="T34" s="141"/>
      <c r="U34" s="142"/>
      <c r="V34" s="140">
        <f t="shared" si="5"/>
        <v>0</v>
      </c>
      <c r="W34" s="138">
        <v>225.86256</v>
      </c>
      <c r="X34" s="139">
        <v>230.21592000000001</v>
      </c>
      <c r="Y34" s="140">
        <f t="shared" si="6"/>
        <v>456.07848000000001</v>
      </c>
      <c r="Z34" s="149">
        <v>0</v>
      </c>
      <c r="AA34" s="121">
        <v>345.55792424999999</v>
      </c>
      <c r="AB34" s="148">
        <f t="shared" si="7"/>
        <v>345.55792424999999</v>
      </c>
      <c r="AC34" s="149"/>
      <c r="AD34" s="153"/>
      <c r="AE34" s="140">
        <f t="shared" si="8"/>
        <v>0</v>
      </c>
      <c r="AF34" s="145">
        <f t="shared" si="9"/>
        <v>432.57456000000002</v>
      </c>
      <c r="AG34" s="146">
        <f t="shared" si="10"/>
        <v>3447.7352266500002</v>
      </c>
      <c r="AH34" s="147">
        <f t="shared" si="11"/>
        <v>3880.3097866500002</v>
      </c>
      <c r="AJ34" s="179">
        <v>301.20396000000005</v>
      </c>
      <c r="AK34" s="179">
        <v>2430.0467999999996</v>
      </c>
      <c r="AL34" s="179">
        <v>2731.2507599999999</v>
      </c>
    </row>
    <row r="35" spans="1:38" x14ac:dyDescent="0.2">
      <c r="A35" s="76">
        <v>30</v>
      </c>
      <c r="B35" s="138"/>
      <c r="C35" s="139"/>
      <c r="D35" s="140">
        <f t="shared" si="0"/>
        <v>0</v>
      </c>
      <c r="E35" s="138"/>
      <c r="F35" s="139"/>
      <c r="G35" s="140">
        <f t="shared" si="13"/>
        <v>0</v>
      </c>
      <c r="H35" s="138">
        <v>0</v>
      </c>
      <c r="I35" s="139">
        <v>54.560000000000009</v>
      </c>
      <c r="J35" s="140">
        <f t="shared" ref="J35" si="51">SUM(H35:I35)</f>
        <v>54.560000000000009</v>
      </c>
      <c r="K35" s="138">
        <v>5.28</v>
      </c>
      <c r="L35" s="139">
        <v>372.1588415999999</v>
      </c>
      <c r="M35" s="140">
        <f t="shared" si="2"/>
        <v>377.43884159999988</v>
      </c>
      <c r="N35" s="138"/>
      <c r="O35" s="139"/>
      <c r="P35" s="148">
        <f t="shared" si="3"/>
        <v>0</v>
      </c>
      <c r="Q35" s="138">
        <v>144.45552000000001</v>
      </c>
      <c r="R35" s="139">
        <v>2708.6400000000003</v>
      </c>
      <c r="S35" s="140">
        <f t="shared" ref="S35" si="52">Q35+R35</f>
        <v>2853.0955200000003</v>
      </c>
      <c r="T35" s="141"/>
      <c r="U35" s="142"/>
      <c r="V35" s="140">
        <f t="shared" si="5"/>
        <v>0</v>
      </c>
      <c r="W35" s="138">
        <v>228.67944</v>
      </c>
      <c r="X35" s="139">
        <v>294.23592000000002</v>
      </c>
      <c r="Y35" s="140">
        <f t="shared" ref="Y35" si="53">SUM(W35:X35)</f>
        <v>522.91535999999996</v>
      </c>
      <c r="Z35" s="149">
        <v>0</v>
      </c>
      <c r="AA35" s="121">
        <v>390.17272524999998</v>
      </c>
      <c r="AB35" s="148">
        <f t="shared" si="7"/>
        <v>390.17272524999998</v>
      </c>
      <c r="AC35" s="149"/>
      <c r="AD35" s="153"/>
      <c r="AE35" s="140">
        <f t="shared" si="8"/>
        <v>0</v>
      </c>
      <c r="AF35" s="145">
        <f t="shared" si="9"/>
        <v>378.41496000000001</v>
      </c>
      <c r="AG35" s="146">
        <f t="shared" si="10"/>
        <v>3819.7674868500003</v>
      </c>
      <c r="AH35" s="147">
        <f t="shared" si="11"/>
        <v>4198.1824468499999</v>
      </c>
      <c r="AJ35" s="179">
        <v>287.25720000000001</v>
      </c>
      <c r="AK35" s="179">
        <v>2491.0720000000001</v>
      </c>
      <c r="AL35" s="179">
        <v>2778.3292000000001</v>
      </c>
    </row>
    <row r="36" spans="1:38" x14ac:dyDescent="0.2">
      <c r="A36" s="76">
        <v>31</v>
      </c>
      <c r="B36" s="138"/>
      <c r="C36" s="139"/>
      <c r="D36" s="140">
        <f t="shared" si="0"/>
        <v>0</v>
      </c>
      <c r="E36" s="138"/>
      <c r="F36" s="139"/>
      <c r="G36" s="140">
        <f t="shared" si="13"/>
        <v>0</v>
      </c>
      <c r="H36" s="138">
        <v>0</v>
      </c>
      <c r="I36" s="139">
        <v>26.88</v>
      </c>
      <c r="J36" s="140">
        <f t="shared" ref="J36" si="54">SUM(H36:I36)</f>
        <v>26.88</v>
      </c>
      <c r="K36" s="138">
        <v>5.28</v>
      </c>
      <c r="L36" s="139">
        <v>389.88069119999989</v>
      </c>
      <c r="M36" s="140">
        <f t="shared" si="2"/>
        <v>395.16069119999986</v>
      </c>
      <c r="N36" s="138"/>
      <c r="O36" s="139"/>
      <c r="P36" s="148">
        <f t="shared" si="3"/>
        <v>0</v>
      </c>
      <c r="Q36" s="138">
        <v>147.33312000000001</v>
      </c>
      <c r="R36" s="139">
        <v>2721.66048</v>
      </c>
      <c r="S36" s="140">
        <f t="shared" si="4"/>
        <v>2868.9935999999998</v>
      </c>
      <c r="T36" s="154"/>
      <c r="U36" s="139"/>
      <c r="V36" s="148">
        <f t="shared" si="5"/>
        <v>0</v>
      </c>
      <c r="W36" s="138">
        <v>218.94839999999999</v>
      </c>
      <c r="X36" s="139">
        <v>313.18583999999998</v>
      </c>
      <c r="Y36" s="140">
        <f t="shared" si="6"/>
        <v>532.13423999999998</v>
      </c>
      <c r="Z36" s="149">
        <v>0</v>
      </c>
      <c r="AA36" s="121">
        <v>209.35568499999999</v>
      </c>
      <c r="AB36" s="148">
        <f t="shared" si="7"/>
        <v>209.35568499999999</v>
      </c>
      <c r="AC36" s="149"/>
      <c r="AD36" s="153"/>
      <c r="AE36" s="140">
        <f t="shared" si="8"/>
        <v>0</v>
      </c>
      <c r="AF36" s="145">
        <f t="shared" si="9"/>
        <v>371.56151999999997</v>
      </c>
      <c r="AG36" s="146">
        <f t="shared" si="10"/>
        <v>3660.9626961999998</v>
      </c>
      <c r="AH36" s="147">
        <f t="shared" si="11"/>
        <v>4032.5242161999995</v>
      </c>
      <c r="AJ36" s="179">
        <v>436.68</v>
      </c>
      <c r="AK36" s="179">
        <v>2898.6633391304345</v>
      </c>
      <c r="AL36" s="179">
        <v>3335.3433391304343</v>
      </c>
    </row>
    <row r="37" spans="1:38" x14ac:dyDescent="0.2">
      <c r="A37" s="76">
        <v>32</v>
      </c>
      <c r="B37" s="138"/>
      <c r="C37" s="139"/>
      <c r="D37" s="140">
        <f t="shared" si="0"/>
        <v>0</v>
      </c>
      <c r="E37" s="138"/>
      <c r="F37" s="139"/>
      <c r="G37" s="140">
        <f t="shared" si="13"/>
        <v>0</v>
      </c>
      <c r="H37" s="138">
        <v>0</v>
      </c>
      <c r="I37" s="139">
        <v>77.180215000000004</v>
      </c>
      <c r="J37" s="140">
        <f t="shared" ref="J37" si="55">SUM(H37:I37)</f>
        <v>77.180215000000004</v>
      </c>
      <c r="K37" s="138">
        <v>5.28</v>
      </c>
      <c r="L37" s="139">
        <v>460.76808959999994</v>
      </c>
      <c r="M37" s="140">
        <f t="shared" si="2"/>
        <v>466.04808959999991</v>
      </c>
      <c r="N37" s="138"/>
      <c r="O37" s="139"/>
      <c r="P37" s="148">
        <f t="shared" si="3"/>
        <v>0</v>
      </c>
      <c r="Q37" s="138">
        <v>123.7368</v>
      </c>
      <c r="R37" s="139">
        <v>2696.6702399999999</v>
      </c>
      <c r="S37" s="140">
        <f t="shared" si="4"/>
        <v>2820.4070400000001</v>
      </c>
      <c r="T37" s="154"/>
      <c r="U37" s="139"/>
      <c r="V37" s="148">
        <f t="shared" si="5"/>
        <v>0</v>
      </c>
      <c r="W37" s="138">
        <v>200.25456</v>
      </c>
      <c r="X37" s="139">
        <v>343.91543999999999</v>
      </c>
      <c r="Y37" s="140">
        <f t="shared" si="6"/>
        <v>544.16999999999996</v>
      </c>
      <c r="Z37" s="149">
        <v>0</v>
      </c>
      <c r="AA37" s="121">
        <v>210.11545224999998</v>
      </c>
      <c r="AB37" s="148">
        <f t="shared" si="7"/>
        <v>210.11545224999998</v>
      </c>
      <c r="AC37" s="149"/>
      <c r="AD37" s="153"/>
      <c r="AE37" s="140">
        <f t="shared" si="8"/>
        <v>0</v>
      </c>
      <c r="AF37" s="145">
        <f t="shared" si="9"/>
        <v>329.27135999999996</v>
      </c>
      <c r="AG37" s="146">
        <f t="shared" si="10"/>
        <v>3788.6494368499998</v>
      </c>
      <c r="AH37" s="147">
        <f t="shared" si="11"/>
        <v>4117.9207968499995</v>
      </c>
      <c r="AJ37" s="179">
        <v>310.63751999999999</v>
      </c>
      <c r="AK37" s="179">
        <v>2907.503686956522</v>
      </c>
      <c r="AL37" s="179">
        <v>3218.1412069565222</v>
      </c>
    </row>
    <row r="38" spans="1:38" x14ac:dyDescent="0.2">
      <c r="A38" s="76">
        <v>33</v>
      </c>
      <c r="B38" s="138"/>
      <c r="C38" s="139"/>
      <c r="D38" s="140">
        <f t="shared" si="0"/>
        <v>0</v>
      </c>
      <c r="E38" s="138"/>
      <c r="F38" s="139"/>
      <c r="G38" s="140">
        <f t="shared" si="13"/>
        <v>0</v>
      </c>
      <c r="H38" s="138">
        <v>0</v>
      </c>
      <c r="I38" s="139">
        <v>31.200000000000003</v>
      </c>
      <c r="J38" s="140">
        <f t="shared" ref="J38" si="56">SUM(H38:I38)</f>
        <v>31.200000000000003</v>
      </c>
      <c r="K38" s="138">
        <v>5.28</v>
      </c>
      <c r="L38" s="139">
        <v>443.04624000000001</v>
      </c>
      <c r="M38" s="140">
        <f t="shared" si="2"/>
        <v>448.32623999999998</v>
      </c>
      <c r="N38" s="138"/>
      <c r="O38" s="139"/>
      <c r="P38" s="148">
        <f t="shared" ref="P38:P57" si="57">N38+O38</f>
        <v>0</v>
      </c>
      <c r="Q38" s="138">
        <v>126.6144</v>
      </c>
      <c r="R38" s="139">
        <v>2629.0440000000003</v>
      </c>
      <c r="S38" s="140">
        <f t="shared" si="4"/>
        <v>2755.6584000000003</v>
      </c>
      <c r="T38" s="154"/>
      <c r="U38" s="139"/>
      <c r="V38" s="148">
        <f t="shared" ref="V38:V57" si="58">T38+U38</f>
        <v>0</v>
      </c>
      <c r="W38" s="138">
        <v>134.44199999999998</v>
      </c>
      <c r="X38" s="139">
        <v>401.53343999999998</v>
      </c>
      <c r="Y38" s="140">
        <f>SUM(W38:X38)</f>
        <v>535.97543999999994</v>
      </c>
      <c r="Z38" s="149">
        <v>0</v>
      </c>
      <c r="AA38" s="121">
        <v>275.96418079999989</v>
      </c>
      <c r="AB38" s="148">
        <f t="shared" si="7"/>
        <v>275.96418079999989</v>
      </c>
      <c r="AC38" s="149"/>
      <c r="AD38" s="153"/>
      <c r="AE38" s="140">
        <f t="shared" si="8"/>
        <v>0</v>
      </c>
      <c r="AF38" s="145">
        <f t="shared" ref="AF38:AF57" si="59">B38+E38+H38+K38+N38+Q38+T38+W38+Z38+AC38</f>
        <v>266.33639999999997</v>
      </c>
      <c r="AG38" s="146">
        <f t="shared" ref="AG38:AG57" si="60">C38+F38+I38+L38+O38+R38+U38+X38+AA38+AD38</f>
        <v>3780.7878608000001</v>
      </c>
      <c r="AH38" s="147">
        <f t="shared" si="11"/>
        <v>4047.1242608000002</v>
      </c>
      <c r="AJ38" s="179">
        <v>274.95227999999997</v>
      </c>
      <c r="AK38" s="179">
        <v>2898.2903956521736</v>
      </c>
      <c r="AL38" s="179">
        <v>3173.2426756521736</v>
      </c>
    </row>
    <row r="39" spans="1:38" x14ac:dyDescent="0.2">
      <c r="A39" s="76">
        <v>34</v>
      </c>
      <c r="B39" s="138"/>
      <c r="C39" s="139"/>
      <c r="D39" s="140">
        <f t="shared" si="0"/>
        <v>0</v>
      </c>
      <c r="E39" s="138"/>
      <c r="F39" s="139"/>
      <c r="G39" s="140">
        <f t="shared" si="13"/>
        <v>0</v>
      </c>
      <c r="H39" s="138">
        <v>0</v>
      </c>
      <c r="I39" s="139">
        <v>97.694749999999971</v>
      </c>
      <c r="J39" s="140">
        <f t="shared" ref="J39" si="61">SUM(H39:I39)</f>
        <v>97.694749999999971</v>
      </c>
      <c r="K39" s="138">
        <v>5.28</v>
      </c>
      <c r="L39" s="139">
        <v>389.88069119999989</v>
      </c>
      <c r="M39" s="140">
        <f t="shared" si="2"/>
        <v>395.16069119999986</v>
      </c>
      <c r="N39" s="138"/>
      <c r="O39" s="139"/>
      <c r="P39" s="148">
        <f t="shared" si="57"/>
        <v>0</v>
      </c>
      <c r="Q39" s="138">
        <v>66.18480000000001</v>
      </c>
      <c r="R39" s="139">
        <v>2125.86528</v>
      </c>
      <c r="S39" s="140">
        <f t="shared" si="4"/>
        <v>2192.05008</v>
      </c>
      <c r="T39" s="154"/>
      <c r="U39" s="139"/>
      <c r="V39" s="148">
        <f t="shared" si="58"/>
        <v>0</v>
      </c>
      <c r="W39" s="138">
        <v>93.469200000000001</v>
      </c>
      <c r="X39" s="139">
        <v>345.19584000000003</v>
      </c>
      <c r="Y39" s="140">
        <f>SUM(W39:X39)</f>
        <v>438.66504000000003</v>
      </c>
      <c r="Z39" s="149">
        <v>0</v>
      </c>
      <c r="AA39" s="121">
        <v>260.58431574999997</v>
      </c>
      <c r="AB39" s="148">
        <f t="shared" si="7"/>
        <v>260.58431574999997</v>
      </c>
      <c r="AC39" s="149"/>
      <c r="AD39" s="153"/>
      <c r="AE39" s="140">
        <f t="shared" si="8"/>
        <v>0</v>
      </c>
      <c r="AF39" s="145">
        <f t="shared" si="59"/>
        <v>164.93400000000003</v>
      </c>
      <c r="AG39" s="146">
        <f t="shared" si="60"/>
        <v>3219.2208769499994</v>
      </c>
      <c r="AH39" s="147">
        <f t="shared" si="11"/>
        <v>3384.1548769499996</v>
      </c>
      <c r="AJ39" s="179">
        <v>312.15199999999999</v>
      </c>
      <c r="AK39" s="179">
        <v>2589.5255695652172</v>
      </c>
      <c r="AL39" s="179">
        <v>2901.6775695652173</v>
      </c>
    </row>
    <row r="40" spans="1:38" x14ac:dyDescent="0.2">
      <c r="A40" s="76">
        <v>35</v>
      </c>
      <c r="B40" s="138"/>
      <c r="C40" s="139"/>
      <c r="D40" s="140">
        <f t="shared" si="0"/>
        <v>0</v>
      </c>
      <c r="E40" s="138"/>
      <c r="F40" s="139"/>
      <c r="G40" s="140">
        <f t="shared" si="13"/>
        <v>0</v>
      </c>
      <c r="H40" s="138">
        <v>0</v>
      </c>
      <c r="I40" s="139">
        <v>188.1456</v>
      </c>
      <c r="J40" s="140">
        <f t="shared" ref="J40" si="62">SUM(H40:I40)</f>
        <v>188.1456</v>
      </c>
      <c r="K40" s="138">
        <v>5.28</v>
      </c>
      <c r="L40" s="139">
        <v>425.32439040000003</v>
      </c>
      <c r="M40" s="140">
        <f t="shared" si="2"/>
        <v>430.6043904</v>
      </c>
      <c r="N40" s="138"/>
      <c r="O40" s="139"/>
      <c r="P40" s="148">
        <f t="shared" si="57"/>
        <v>0</v>
      </c>
      <c r="Q40" s="138">
        <v>129.49200000000002</v>
      </c>
      <c r="R40" s="139">
        <v>2106.96288</v>
      </c>
      <c r="S40" s="140">
        <f t="shared" si="4"/>
        <v>2236.4548800000002</v>
      </c>
      <c r="T40" s="154"/>
      <c r="U40" s="139"/>
      <c r="V40" s="148">
        <f t="shared" si="58"/>
        <v>0</v>
      </c>
      <c r="W40" s="138">
        <v>102.43199999999999</v>
      </c>
      <c r="X40" s="139">
        <v>351.34176000000002</v>
      </c>
      <c r="Y40" s="140">
        <f t="shared" si="6"/>
        <v>453.77376000000004</v>
      </c>
      <c r="Z40" s="149">
        <v>0</v>
      </c>
      <c r="AA40" s="121">
        <v>475.89025000000004</v>
      </c>
      <c r="AB40" s="148">
        <f t="shared" si="7"/>
        <v>475.89025000000004</v>
      </c>
      <c r="AC40" s="149"/>
      <c r="AD40" s="153"/>
      <c r="AE40" s="140">
        <f t="shared" si="8"/>
        <v>0</v>
      </c>
      <c r="AF40" s="145">
        <f t="shared" si="59"/>
        <v>237.20400000000001</v>
      </c>
      <c r="AG40" s="146">
        <f t="shared" si="60"/>
        <v>3547.6648804000001</v>
      </c>
      <c r="AH40" s="147">
        <f t="shared" si="11"/>
        <v>3784.8688804000003</v>
      </c>
      <c r="AJ40" s="179">
        <v>282.05599999999998</v>
      </c>
      <c r="AK40" s="179">
        <v>2598.9919239130436</v>
      </c>
      <c r="AL40" s="179">
        <v>2881.0479239130436</v>
      </c>
    </row>
    <row r="41" spans="1:38" x14ac:dyDescent="0.2">
      <c r="A41" s="76">
        <v>36</v>
      </c>
      <c r="B41" s="138">
        <v>54.05</v>
      </c>
      <c r="C41" s="139">
        <v>0</v>
      </c>
      <c r="D41" s="140">
        <f t="shared" si="0"/>
        <v>54.05</v>
      </c>
      <c r="E41" s="138"/>
      <c r="F41" s="139"/>
      <c r="G41" s="140">
        <f t="shared" si="13"/>
        <v>0</v>
      </c>
      <c r="H41" s="138">
        <v>0</v>
      </c>
      <c r="I41" s="139">
        <v>219.38</v>
      </c>
      <c r="J41" s="140">
        <f t="shared" ref="J41" si="63">SUM(H41:I41)</f>
        <v>219.38</v>
      </c>
      <c r="K41" s="138">
        <v>5.28</v>
      </c>
      <c r="L41" s="139">
        <v>425.32439040000003</v>
      </c>
      <c r="M41" s="140">
        <f t="shared" si="2"/>
        <v>430.6043904</v>
      </c>
      <c r="N41" s="138"/>
      <c r="O41" s="139"/>
      <c r="P41" s="148">
        <f t="shared" si="57"/>
        <v>0</v>
      </c>
      <c r="Q41" s="138">
        <v>40.2864</v>
      </c>
      <c r="R41" s="139">
        <v>2107.1740800000002</v>
      </c>
      <c r="S41" s="140">
        <f t="shared" si="4"/>
        <v>2147.4604800000002</v>
      </c>
      <c r="T41" s="154"/>
      <c r="U41" s="139"/>
      <c r="V41" s="148">
        <f t="shared" si="58"/>
        <v>0</v>
      </c>
      <c r="W41" s="138">
        <v>104.22456</v>
      </c>
      <c r="X41" s="139">
        <v>271.70087999999998</v>
      </c>
      <c r="Y41" s="140">
        <f t="shared" si="6"/>
        <v>375.92543999999998</v>
      </c>
      <c r="Z41" s="149">
        <v>0</v>
      </c>
      <c r="AA41" s="121">
        <v>145</v>
      </c>
      <c r="AB41" s="148">
        <f t="shared" si="7"/>
        <v>145</v>
      </c>
      <c r="AC41" s="149"/>
      <c r="AD41" s="153"/>
      <c r="AE41" s="140">
        <f t="shared" si="8"/>
        <v>0</v>
      </c>
      <c r="AF41" s="145">
        <f t="shared" si="59"/>
        <v>203.84096</v>
      </c>
      <c r="AG41" s="146">
        <f t="shared" si="60"/>
        <v>3168.5793503999998</v>
      </c>
      <c r="AH41" s="147">
        <f t="shared" si="11"/>
        <v>3372.4203103999998</v>
      </c>
      <c r="AJ41" s="179">
        <v>282.17599999999999</v>
      </c>
      <c r="AK41" s="179">
        <v>2914.5153282608694</v>
      </c>
      <c r="AL41" s="179">
        <v>3196.6913282608693</v>
      </c>
    </row>
    <row r="42" spans="1:38" x14ac:dyDescent="0.2">
      <c r="A42" s="76">
        <v>37</v>
      </c>
      <c r="B42" s="138">
        <v>135.125</v>
      </c>
      <c r="C42" s="139">
        <v>0</v>
      </c>
      <c r="D42" s="140">
        <f t="shared" si="0"/>
        <v>135.125</v>
      </c>
      <c r="E42" s="138"/>
      <c r="F42" s="139"/>
      <c r="G42" s="140">
        <f t="shared" si="13"/>
        <v>0</v>
      </c>
      <c r="H42" s="138">
        <v>0</v>
      </c>
      <c r="I42" s="139">
        <v>355.36241000000001</v>
      </c>
      <c r="J42" s="140">
        <f t="shared" ref="J42" si="64">SUM(H42:I42)</f>
        <v>355.36241000000001</v>
      </c>
      <c r="K42" s="138">
        <v>5.28</v>
      </c>
      <c r="L42" s="139">
        <v>372.1588415999999</v>
      </c>
      <c r="M42" s="140">
        <f t="shared" si="2"/>
        <v>377.43884159999988</v>
      </c>
      <c r="N42" s="138"/>
      <c r="O42" s="139"/>
      <c r="P42" s="148">
        <f t="shared" si="57"/>
        <v>0</v>
      </c>
      <c r="Q42" s="138">
        <v>34.531200000000005</v>
      </c>
      <c r="R42" s="139">
        <v>1954.0012800000002</v>
      </c>
      <c r="S42" s="140">
        <f t="shared" si="4"/>
        <v>1988.5324800000001</v>
      </c>
      <c r="T42" s="138">
        <v>0</v>
      </c>
      <c r="U42" s="139">
        <v>10.928000000000001</v>
      </c>
      <c r="V42" s="140">
        <f t="shared" si="58"/>
        <v>10.928000000000001</v>
      </c>
      <c r="W42" s="138">
        <v>81.43343999999999</v>
      </c>
      <c r="X42" s="139">
        <v>243.53207999999998</v>
      </c>
      <c r="Y42" s="140">
        <f t="shared" si="6"/>
        <v>324.96551999999997</v>
      </c>
      <c r="Z42" s="149">
        <v>0</v>
      </c>
      <c r="AA42" s="121">
        <v>340.79650000000004</v>
      </c>
      <c r="AB42" s="148">
        <f t="shared" si="7"/>
        <v>340.79650000000004</v>
      </c>
      <c r="AC42" s="149"/>
      <c r="AD42" s="153"/>
      <c r="AE42" s="140">
        <f t="shared" si="8"/>
        <v>0</v>
      </c>
      <c r="AF42" s="145">
        <f t="shared" si="59"/>
        <v>256.36964</v>
      </c>
      <c r="AG42" s="146">
        <f t="shared" si="60"/>
        <v>3276.7791115999999</v>
      </c>
      <c r="AH42" s="147">
        <f t="shared" si="11"/>
        <v>3533.1487515999997</v>
      </c>
      <c r="AJ42" s="179">
        <v>278.71199999999999</v>
      </c>
      <c r="AK42" s="179">
        <v>2893.2545152173911</v>
      </c>
      <c r="AL42" s="179">
        <v>3171.9665152173911</v>
      </c>
    </row>
    <row r="43" spans="1:38" x14ac:dyDescent="0.2">
      <c r="A43" s="76">
        <v>38</v>
      </c>
      <c r="B43" s="138">
        <v>112.41249999999999</v>
      </c>
      <c r="C43" s="139">
        <v>0</v>
      </c>
      <c r="D43" s="140">
        <f t="shared" si="0"/>
        <v>112.41249999999999</v>
      </c>
      <c r="E43" s="154"/>
      <c r="F43" s="150"/>
      <c r="G43" s="140">
        <f t="shared" si="13"/>
        <v>0</v>
      </c>
      <c r="H43" s="138">
        <v>0</v>
      </c>
      <c r="I43" s="139">
        <v>554.34059999999999</v>
      </c>
      <c r="J43" s="140">
        <f t="shared" ref="J43:J44" si="65">SUM(H43:I43)</f>
        <v>554.34059999999999</v>
      </c>
      <c r="K43" s="138">
        <v>5.28</v>
      </c>
      <c r="L43" s="139">
        <v>318.99329280000001</v>
      </c>
      <c r="M43" s="140">
        <f t="shared" si="2"/>
        <v>324.27329279999998</v>
      </c>
      <c r="N43" s="138"/>
      <c r="O43" s="139"/>
      <c r="P43" s="148">
        <f t="shared" si="57"/>
        <v>0</v>
      </c>
      <c r="Q43" s="138">
        <v>28.776</v>
      </c>
      <c r="R43" s="139">
        <v>1282.5384000000001</v>
      </c>
      <c r="S43" s="140">
        <f t="shared" si="4"/>
        <v>1311.3144000000002</v>
      </c>
      <c r="T43" s="138">
        <v>0</v>
      </c>
      <c r="U43" s="139">
        <v>40.737250000000003</v>
      </c>
      <c r="V43" s="140">
        <f t="shared" si="58"/>
        <v>40.737250000000003</v>
      </c>
      <c r="W43" s="138">
        <v>62.227440000000001</v>
      </c>
      <c r="X43" s="139">
        <v>208.96127999999999</v>
      </c>
      <c r="Y43" s="140">
        <f t="shared" si="6"/>
        <v>271.18871999999999</v>
      </c>
      <c r="Z43" s="149">
        <v>0</v>
      </c>
      <c r="AA43" s="121">
        <v>215.78975</v>
      </c>
      <c r="AB43" s="148">
        <f t="shared" si="7"/>
        <v>215.78975</v>
      </c>
      <c r="AC43" s="149"/>
      <c r="AD43" s="153"/>
      <c r="AE43" s="140">
        <f t="shared" si="8"/>
        <v>0</v>
      </c>
      <c r="AF43" s="145">
        <f t="shared" si="59"/>
        <v>208.69594000000001</v>
      </c>
      <c r="AG43" s="146">
        <f t="shared" si="60"/>
        <v>2621.3605728000002</v>
      </c>
      <c r="AH43" s="147">
        <f t="shared" si="11"/>
        <v>2830.0565128000003</v>
      </c>
      <c r="AJ43" s="179">
        <v>221.26799999999997</v>
      </c>
      <c r="AK43" s="179">
        <v>2751.7860869565216</v>
      </c>
      <c r="AL43" s="179">
        <v>2973.0540869565216</v>
      </c>
    </row>
    <row r="44" spans="1:38" x14ac:dyDescent="0.2">
      <c r="A44" s="76">
        <v>39</v>
      </c>
      <c r="B44" s="138">
        <v>346.15</v>
      </c>
      <c r="C44" s="139">
        <v>0</v>
      </c>
      <c r="D44" s="140">
        <f t="shared" si="0"/>
        <v>346.15</v>
      </c>
      <c r="E44" s="141"/>
      <c r="F44" s="142"/>
      <c r="G44" s="140">
        <f t="shared" si="13"/>
        <v>0</v>
      </c>
      <c r="H44" s="138">
        <v>0</v>
      </c>
      <c r="I44" s="139">
        <v>515.59489999999983</v>
      </c>
      <c r="J44" s="140">
        <f t="shared" si="65"/>
        <v>515.59489999999983</v>
      </c>
      <c r="K44" s="138">
        <v>5.28</v>
      </c>
      <c r="L44" s="139">
        <v>230.38404479999997</v>
      </c>
      <c r="M44" s="140">
        <f t="shared" si="2"/>
        <v>235.66404479999997</v>
      </c>
      <c r="N44" s="138"/>
      <c r="O44" s="139"/>
      <c r="P44" s="148">
        <f t="shared" si="57"/>
        <v>0</v>
      </c>
      <c r="Q44" s="138">
        <v>11.510400000000001</v>
      </c>
      <c r="R44" s="139">
        <v>628.78992000000005</v>
      </c>
      <c r="S44" s="140">
        <f t="shared" si="4"/>
        <v>640.30032000000006</v>
      </c>
      <c r="T44" s="138">
        <v>0</v>
      </c>
      <c r="U44" s="139">
        <v>243.33249999999995</v>
      </c>
      <c r="V44" s="140">
        <f t="shared" si="58"/>
        <v>243.33249999999995</v>
      </c>
      <c r="W44" s="138">
        <v>20.998559999999998</v>
      </c>
      <c r="X44" s="139">
        <v>211.77815999999999</v>
      </c>
      <c r="Y44" s="140">
        <f t="shared" si="6"/>
        <v>232.77671999999998</v>
      </c>
      <c r="Z44" s="149">
        <v>0</v>
      </c>
      <c r="AA44" s="121">
        <v>268.38625000000002</v>
      </c>
      <c r="AB44" s="148">
        <f t="shared" si="7"/>
        <v>268.38625000000002</v>
      </c>
      <c r="AC44" s="155"/>
      <c r="AD44" s="153"/>
      <c r="AE44" s="140">
        <f t="shared" si="8"/>
        <v>0</v>
      </c>
      <c r="AF44" s="145">
        <f t="shared" si="59"/>
        <v>383.93895999999995</v>
      </c>
      <c r="AG44" s="146">
        <f t="shared" si="60"/>
        <v>2098.2657748000001</v>
      </c>
      <c r="AH44" s="147">
        <f t="shared" si="11"/>
        <v>2482.2047348000001</v>
      </c>
      <c r="AJ44" s="179">
        <v>281.12400000000002</v>
      </c>
      <c r="AK44" s="179">
        <v>2552.6228999999998</v>
      </c>
      <c r="AL44" s="179">
        <v>2833.7469000000001</v>
      </c>
    </row>
    <row r="45" spans="1:38" x14ac:dyDescent="0.2">
      <c r="A45" s="76">
        <v>40</v>
      </c>
      <c r="B45" s="138">
        <v>388.12499999999994</v>
      </c>
      <c r="C45" s="139">
        <v>0</v>
      </c>
      <c r="D45" s="140">
        <f t="shared" ref="D45" si="66">B45+C45</f>
        <v>388.12499999999994</v>
      </c>
      <c r="E45" s="141"/>
      <c r="F45" s="142"/>
      <c r="G45" s="140">
        <f t="shared" si="13"/>
        <v>0</v>
      </c>
      <c r="H45" s="138">
        <v>0</v>
      </c>
      <c r="I45" s="139">
        <v>923.39279999999997</v>
      </c>
      <c r="J45" s="140">
        <f t="shared" ref="J45" si="67">SUM(H45:I45)</f>
        <v>923.39279999999997</v>
      </c>
      <c r="K45" s="138">
        <v>5.28</v>
      </c>
      <c r="L45" s="139">
        <v>82.32</v>
      </c>
      <c r="M45" s="140">
        <f t="shared" si="2"/>
        <v>87.6</v>
      </c>
      <c r="N45" s="138"/>
      <c r="O45" s="139"/>
      <c r="P45" s="148">
        <f t="shared" si="57"/>
        <v>0</v>
      </c>
      <c r="Q45" s="138">
        <v>23.020800000000001</v>
      </c>
      <c r="R45" s="139">
        <v>543.84</v>
      </c>
      <c r="S45" s="140">
        <f t="shared" si="4"/>
        <v>566.86080000000004</v>
      </c>
      <c r="T45" s="138">
        <v>0</v>
      </c>
      <c r="U45" s="139">
        <v>500</v>
      </c>
      <c r="V45" s="140">
        <f t="shared" ref="V45" si="68">T45+U45</f>
        <v>500</v>
      </c>
      <c r="W45" s="138">
        <v>5.6337599999999997</v>
      </c>
      <c r="X45" s="139">
        <v>217.66800000000001</v>
      </c>
      <c r="Y45" s="140">
        <f t="shared" si="6"/>
        <v>223.30176</v>
      </c>
      <c r="Z45" s="149">
        <v>0</v>
      </c>
      <c r="AA45" s="121">
        <v>506.87175000000002</v>
      </c>
      <c r="AB45" s="148">
        <f t="shared" si="7"/>
        <v>506.87175000000002</v>
      </c>
      <c r="AC45" s="155"/>
      <c r="AD45" s="153"/>
      <c r="AE45" s="140">
        <f t="shared" si="8"/>
        <v>0</v>
      </c>
      <c r="AF45" s="145">
        <f t="shared" si="59"/>
        <v>422.05955999999992</v>
      </c>
      <c r="AG45" s="146">
        <f t="shared" si="60"/>
        <v>2774.0925500000003</v>
      </c>
      <c r="AH45" s="147">
        <f t="shared" si="11"/>
        <v>3196.15211</v>
      </c>
      <c r="AJ45" s="179">
        <v>400.06400000000002</v>
      </c>
      <c r="AK45" s="179">
        <v>2543.1211999999996</v>
      </c>
      <c r="AL45" s="179">
        <v>2943.1851999999994</v>
      </c>
    </row>
    <row r="46" spans="1:38" x14ac:dyDescent="0.2">
      <c r="A46" s="76">
        <v>41</v>
      </c>
      <c r="B46" s="138">
        <v>244.37499999999997</v>
      </c>
      <c r="C46" s="139">
        <v>0</v>
      </c>
      <c r="D46" s="140">
        <f t="shared" ref="D46" si="69">B46+C46</f>
        <v>244.37499999999997</v>
      </c>
      <c r="E46" s="141"/>
      <c r="F46" s="142"/>
      <c r="G46" s="140">
        <f t="shared" si="13"/>
        <v>0</v>
      </c>
      <c r="H46" s="138">
        <v>0</v>
      </c>
      <c r="I46" s="139">
        <v>869.22617500000001</v>
      </c>
      <c r="J46" s="140">
        <f t="shared" ref="J46" si="70">SUM(H46:I46)</f>
        <v>869.22617500000001</v>
      </c>
      <c r="K46" s="138"/>
      <c r="L46" s="139"/>
      <c r="M46" s="140">
        <f t="shared" si="2"/>
        <v>0</v>
      </c>
      <c r="N46" s="138"/>
      <c r="O46" s="139"/>
      <c r="P46" s="148">
        <f t="shared" si="57"/>
        <v>0</v>
      </c>
      <c r="Q46" s="138">
        <v>17.265600000000003</v>
      </c>
      <c r="R46" s="139">
        <v>152.57088000000002</v>
      </c>
      <c r="S46" s="140">
        <f t="shared" si="4"/>
        <v>169.83648000000002</v>
      </c>
      <c r="T46" s="138">
        <v>0</v>
      </c>
      <c r="U46" s="139">
        <v>750</v>
      </c>
      <c r="V46" s="140">
        <f t="shared" si="58"/>
        <v>750</v>
      </c>
      <c r="W46" s="138">
        <v>0</v>
      </c>
      <c r="X46" s="139">
        <v>175.41479999999999</v>
      </c>
      <c r="Y46" s="140">
        <f t="shared" si="6"/>
        <v>175.41479999999999</v>
      </c>
      <c r="Z46" s="149">
        <v>0</v>
      </c>
      <c r="AA46" s="121">
        <v>384.74700000000001</v>
      </c>
      <c r="AB46" s="148">
        <f t="shared" ref="AB46:AB47" si="71">SUM(Z46:AA46)</f>
        <v>384.74700000000001</v>
      </c>
      <c r="AC46" s="155"/>
      <c r="AD46" s="153"/>
      <c r="AE46" s="156">
        <f t="shared" ref="AE46:AE57" si="72">AC46+AD46</f>
        <v>0</v>
      </c>
      <c r="AF46" s="145">
        <f t="shared" si="59"/>
        <v>261.64059999999995</v>
      </c>
      <c r="AG46" s="146">
        <f t="shared" si="60"/>
        <v>2331.9588549999999</v>
      </c>
      <c r="AH46" s="147">
        <f t="shared" si="11"/>
        <v>2593.5994549999996</v>
      </c>
      <c r="AJ46" s="179">
        <v>205.25800000000001</v>
      </c>
      <c r="AK46" s="179">
        <v>2520.7647499999998</v>
      </c>
      <c r="AL46" s="179">
        <v>2726.0227499999996</v>
      </c>
    </row>
    <row r="47" spans="1:38" x14ac:dyDescent="0.2">
      <c r="A47" s="76">
        <v>42</v>
      </c>
      <c r="B47" s="138">
        <v>373.74999999999994</v>
      </c>
      <c r="C47" s="139">
        <v>0</v>
      </c>
      <c r="D47" s="140">
        <f t="shared" ref="D47:D48" si="73">B47+C47</f>
        <v>373.74999999999994</v>
      </c>
      <c r="E47" s="141"/>
      <c r="F47" s="142"/>
      <c r="G47" s="140">
        <f t="shared" si="13"/>
        <v>0</v>
      </c>
      <c r="H47" s="138">
        <v>0</v>
      </c>
      <c r="I47" s="139">
        <v>939.39522500000044</v>
      </c>
      <c r="J47" s="140">
        <f t="shared" ref="J47" si="74">SUM(H47:I47)</f>
        <v>939.39522500000044</v>
      </c>
      <c r="K47" s="138"/>
      <c r="L47" s="139"/>
      <c r="M47" s="140">
        <f t="shared" si="2"/>
        <v>0</v>
      </c>
      <c r="N47" s="138">
        <v>0</v>
      </c>
      <c r="O47" s="139">
        <v>5.08</v>
      </c>
      <c r="P47" s="148">
        <f t="shared" si="57"/>
        <v>5.08</v>
      </c>
      <c r="Q47" s="138">
        <v>0</v>
      </c>
      <c r="R47" s="139">
        <v>84.48</v>
      </c>
      <c r="S47" s="140">
        <f t="shared" si="4"/>
        <v>84.48</v>
      </c>
      <c r="T47" s="138">
        <v>0</v>
      </c>
      <c r="U47" s="139">
        <v>750</v>
      </c>
      <c r="V47" s="140">
        <f t="shared" si="58"/>
        <v>750</v>
      </c>
      <c r="W47" s="138">
        <v>0</v>
      </c>
      <c r="X47" s="139">
        <v>153.648</v>
      </c>
      <c r="Y47" s="140">
        <f t="shared" si="6"/>
        <v>153.648</v>
      </c>
      <c r="Z47" s="149">
        <v>0</v>
      </c>
      <c r="AA47" s="121">
        <v>384.0265</v>
      </c>
      <c r="AB47" s="148">
        <f t="shared" si="71"/>
        <v>384.0265</v>
      </c>
      <c r="AC47" s="155"/>
      <c r="AD47" s="153"/>
      <c r="AE47" s="156">
        <f t="shared" si="72"/>
        <v>0</v>
      </c>
      <c r="AF47" s="145">
        <f t="shared" si="59"/>
        <v>373.74999999999994</v>
      </c>
      <c r="AG47" s="146">
        <f t="shared" si="60"/>
        <v>2316.6297250000002</v>
      </c>
      <c r="AH47" s="147">
        <f t="shared" si="11"/>
        <v>2690.3797250000002</v>
      </c>
      <c r="AJ47" s="179">
        <v>288.06</v>
      </c>
      <c r="AK47" s="179">
        <v>2176.2151499999995</v>
      </c>
      <c r="AL47" s="179">
        <v>2464.2751499999995</v>
      </c>
    </row>
    <row r="48" spans="1:38" x14ac:dyDescent="0.2">
      <c r="A48" s="76">
        <v>43</v>
      </c>
      <c r="B48" s="138">
        <v>329.1875</v>
      </c>
      <c r="C48" s="139">
        <v>77.625</v>
      </c>
      <c r="D48" s="140">
        <f t="shared" si="73"/>
        <v>406.8125</v>
      </c>
      <c r="E48" s="141"/>
      <c r="F48" s="142"/>
      <c r="G48" s="140">
        <f t="shared" si="13"/>
        <v>0</v>
      </c>
      <c r="H48" s="138">
        <v>0</v>
      </c>
      <c r="I48" s="139">
        <v>1016.6894274999999</v>
      </c>
      <c r="J48" s="140">
        <f t="shared" ref="J48" si="75">SUM(H48:I48)</f>
        <v>1016.6894274999999</v>
      </c>
      <c r="K48" s="138"/>
      <c r="L48" s="139"/>
      <c r="M48" s="140">
        <f t="shared" si="2"/>
        <v>0</v>
      </c>
      <c r="N48" s="138">
        <v>0</v>
      </c>
      <c r="O48" s="139">
        <v>5.08</v>
      </c>
      <c r="P48" s="148">
        <f t="shared" si="57"/>
        <v>5.08</v>
      </c>
      <c r="Q48" s="138">
        <v>8.6328000000000014</v>
      </c>
      <c r="R48" s="139">
        <v>68.64</v>
      </c>
      <c r="S48" s="140">
        <f t="shared" si="4"/>
        <v>77.272800000000004</v>
      </c>
      <c r="T48" s="138">
        <v>0</v>
      </c>
      <c r="U48" s="139">
        <v>589.33375000000001</v>
      </c>
      <c r="V48" s="140">
        <f t="shared" si="58"/>
        <v>589.33375000000001</v>
      </c>
      <c r="W48" s="138">
        <v>0</v>
      </c>
      <c r="X48" s="139">
        <v>89.884079999999997</v>
      </c>
      <c r="Y48" s="140">
        <f t="shared" si="6"/>
        <v>89.884079999999997</v>
      </c>
      <c r="Z48" s="149">
        <v>0</v>
      </c>
      <c r="AA48" s="121">
        <v>614.22625000000005</v>
      </c>
      <c r="AB48" s="148">
        <f t="shared" ref="AB48:AB49" si="76">SUM(Z48:AA48)</f>
        <v>614.22625000000005</v>
      </c>
      <c r="AC48" s="155"/>
      <c r="AD48" s="153"/>
      <c r="AE48" s="156">
        <f t="shared" si="72"/>
        <v>0</v>
      </c>
      <c r="AF48" s="145">
        <f t="shared" si="59"/>
        <v>337.82029999999997</v>
      </c>
      <c r="AG48" s="146">
        <f t="shared" si="60"/>
        <v>2461.4785075</v>
      </c>
      <c r="AH48" s="147">
        <f t="shared" si="11"/>
        <v>2799.2988074999998</v>
      </c>
      <c r="AJ48" s="179">
        <v>238.34</v>
      </c>
      <c r="AK48" s="179">
        <v>1241.7398499999999</v>
      </c>
      <c r="AL48" s="179">
        <v>1480.0798499999999</v>
      </c>
    </row>
    <row r="49" spans="1:39" x14ac:dyDescent="0.2">
      <c r="A49" s="76">
        <v>44</v>
      </c>
      <c r="B49" s="138">
        <v>215.62499999999997</v>
      </c>
      <c r="C49" s="139">
        <v>169.625</v>
      </c>
      <c r="D49" s="140">
        <f t="shared" si="0"/>
        <v>385.25</v>
      </c>
      <c r="E49" s="141"/>
      <c r="F49" s="142"/>
      <c r="G49" s="140">
        <f t="shared" si="13"/>
        <v>0</v>
      </c>
      <c r="H49" s="138">
        <v>0</v>
      </c>
      <c r="I49" s="139">
        <v>1433.6557499999992</v>
      </c>
      <c r="J49" s="140">
        <f t="shared" ref="J49" si="77">SUM(H49:I49)</f>
        <v>1433.6557499999992</v>
      </c>
      <c r="K49" s="138"/>
      <c r="L49" s="139"/>
      <c r="M49" s="140">
        <f t="shared" si="2"/>
        <v>0</v>
      </c>
      <c r="N49" s="138">
        <v>0</v>
      </c>
      <c r="O49" s="139">
        <v>5.08</v>
      </c>
      <c r="P49" s="148">
        <f t="shared" si="57"/>
        <v>5.08</v>
      </c>
      <c r="Q49" s="138">
        <v>14.388</v>
      </c>
      <c r="R49" s="139">
        <v>21.12</v>
      </c>
      <c r="S49" s="148">
        <f t="shared" si="4"/>
        <v>35.508000000000003</v>
      </c>
      <c r="T49" s="138">
        <v>0</v>
      </c>
      <c r="U49" s="139">
        <v>800</v>
      </c>
      <c r="V49" s="140">
        <f t="shared" si="58"/>
        <v>800</v>
      </c>
      <c r="W49" s="138">
        <v>0</v>
      </c>
      <c r="X49" s="139">
        <v>35.851199999999999</v>
      </c>
      <c r="Y49" s="140">
        <f t="shared" si="6"/>
        <v>35.851199999999999</v>
      </c>
      <c r="Z49" s="149">
        <v>0</v>
      </c>
      <c r="AA49" s="121">
        <v>387.26875000000001</v>
      </c>
      <c r="AB49" s="148">
        <f t="shared" si="76"/>
        <v>387.26875000000001</v>
      </c>
      <c r="AC49" s="155"/>
      <c r="AD49" s="153"/>
      <c r="AE49" s="156">
        <f t="shared" si="72"/>
        <v>0</v>
      </c>
      <c r="AF49" s="145">
        <f t="shared" si="59"/>
        <v>230.01299999999998</v>
      </c>
      <c r="AG49" s="146">
        <f t="shared" si="60"/>
        <v>2852.6006999999991</v>
      </c>
      <c r="AH49" s="147">
        <f t="shared" si="11"/>
        <v>3082.613699999999</v>
      </c>
      <c r="AJ49" s="179">
        <v>359</v>
      </c>
      <c r="AK49" s="179">
        <v>1643.0117499999997</v>
      </c>
      <c r="AL49" s="179">
        <v>2002.0117499999997</v>
      </c>
    </row>
    <row r="50" spans="1:39" x14ac:dyDescent="0.2">
      <c r="A50" s="76">
        <v>45</v>
      </c>
      <c r="B50" s="138">
        <v>185.72499999999999</v>
      </c>
      <c r="C50" s="139">
        <v>211.02499999999998</v>
      </c>
      <c r="D50" s="140">
        <f t="shared" si="0"/>
        <v>396.75</v>
      </c>
      <c r="E50" s="138">
        <v>69.862499999999997</v>
      </c>
      <c r="F50" s="139">
        <v>0</v>
      </c>
      <c r="G50" s="140">
        <f t="shared" si="13"/>
        <v>69.862499999999997</v>
      </c>
      <c r="H50" s="138">
        <v>0</v>
      </c>
      <c r="I50" s="139">
        <v>1276.8499999999999</v>
      </c>
      <c r="J50" s="140">
        <f t="shared" ref="J50" si="78">SUM(H50:I50)</f>
        <v>1276.8499999999999</v>
      </c>
      <c r="K50" s="138"/>
      <c r="L50" s="139"/>
      <c r="M50" s="140">
        <f t="shared" si="2"/>
        <v>0</v>
      </c>
      <c r="N50" s="138">
        <v>0</v>
      </c>
      <c r="O50" s="139">
        <v>5.08</v>
      </c>
      <c r="P50" s="148">
        <f>N50+O50</f>
        <v>5.08</v>
      </c>
      <c r="Q50" s="138">
        <v>5.7552000000000003</v>
      </c>
      <c r="R50" s="139">
        <v>21.12</v>
      </c>
      <c r="S50" s="148">
        <f t="shared" si="4"/>
        <v>26.8752</v>
      </c>
      <c r="T50" s="138">
        <v>0</v>
      </c>
      <c r="U50" s="139">
        <v>800</v>
      </c>
      <c r="V50" s="140">
        <f t="shared" si="58"/>
        <v>800</v>
      </c>
      <c r="W50" s="138">
        <v>0</v>
      </c>
      <c r="X50" s="139">
        <v>20.4864</v>
      </c>
      <c r="Y50" s="140">
        <f t="shared" si="6"/>
        <v>20.4864</v>
      </c>
      <c r="Z50" s="149">
        <v>0</v>
      </c>
      <c r="AA50" s="121">
        <v>589.72924999999998</v>
      </c>
      <c r="AB50" s="148">
        <f t="shared" ref="AB50:AB52" si="79">SUM(Z50:AA50)</f>
        <v>589.72924999999998</v>
      </c>
      <c r="AC50" s="155"/>
      <c r="AD50" s="153"/>
      <c r="AE50" s="156">
        <f t="shared" si="72"/>
        <v>0</v>
      </c>
      <c r="AF50" s="145">
        <f t="shared" si="59"/>
        <v>261.34269999999998</v>
      </c>
      <c r="AG50" s="146">
        <f t="shared" si="60"/>
        <v>2924.2906499999995</v>
      </c>
      <c r="AH50" s="147">
        <f t="shared" si="11"/>
        <v>3185.6333499999996</v>
      </c>
      <c r="AJ50" s="179">
        <v>446.5</v>
      </c>
      <c r="AK50" s="179">
        <v>2405.48</v>
      </c>
      <c r="AL50" s="179">
        <v>2851.98</v>
      </c>
    </row>
    <row r="51" spans="1:39" x14ac:dyDescent="0.2">
      <c r="A51" s="76">
        <v>46</v>
      </c>
      <c r="B51" s="138">
        <v>149.5</v>
      </c>
      <c r="C51" s="139">
        <v>168.1875</v>
      </c>
      <c r="D51" s="140">
        <f t="shared" si="0"/>
        <v>317.6875</v>
      </c>
      <c r="E51" s="138">
        <v>92.287499999999994</v>
      </c>
      <c r="F51" s="139">
        <v>0</v>
      </c>
      <c r="G51" s="140">
        <f t="shared" si="13"/>
        <v>92.287499999999994</v>
      </c>
      <c r="H51" s="138">
        <v>0</v>
      </c>
      <c r="I51" s="139">
        <v>1454.4998499999992</v>
      </c>
      <c r="J51" s="140">
        <f t="shared" ref="J51" si="80">SUM(H51:I51)</f>
        <v>1454.4998499999992</v>
      </c>
      <c r="K51" s="138"/>
      <c r="L51" s="139"/>
      <c r="M51" s="140">
        <f t="shared" si="2"/>
        <v>0</v>
      </c>
      <c r="N51" s="138">
        <v>0</v>
      </c>
      <c r="O51" s="139">
        <v>5.08</v>
      </c>
      <c r="P51" s="148">
        <f>N51+O51</f>
        <v>5.08</v>
      </c>
      <c r="Q51" s="138">
        <v>23.020800000000001</v>
      </c>
      <c r="R51" s="139">
        <v>5.28</v>
      </c>
      <c r="S51" s="148">
        <f t="shared" si="4"/>
        <v>28.300800000000002</v>
      </c>
      <c r="T51" s="138">
        <v>0</v>
      </c>
      <c r="U51" s="139">
        <v>1300</v>
      </c>
      <c r="V51" s="140">
        <f t="shared" si="58"/>
        <v>1300</v>
      </c>
      <c r="W51" s="138">
        <v>0</v>
      </c>
      <c r="X51" s="139">
        <v>20.4864</v>
      </c>
      <c r="Y51" s="140">
        <f t="shared" si="6"/>
        <v>20.4864</v>
      </c>
      <c r="Z51" s="149">
        <v>0</v>
      </c>
      <c r="AA51" s="121">
        <v>561.62975000000006</v>
      </c>
      <c r="AB51" s="148">
        <f t="shared" si="79"/>
        <v>561.62975000000006</v>
      </c>
      <c r="AC51" s="155"/>
      <c r="AD51" s="153"/>
      <c r="AE51" s="156">
        <f t="shared" si="72"/>
        <v>0</v>
      </c>
      <c r="AF51" s="145">
        <f t="shared" si="59"/>
        <v>264.80829999999997</v>
      </c>
      <c r="AG51" s="146">
        <f t="shared" si="60"/>
        <v>3515.1634999999987</v>
      </c>
      <c r="AH51" s="147">
        <f t="shared" si="11"/>
        <v>3779.9717999999989</v>
      </c>
      <c r="AJ51" s="179">
        <v>453.75</v>
      </c>
      <c r="AK51" s="179">
        <v>2179.38</v>
      </c>
      <c r="AL51" s="179">
        <v>2633.13</v>
      </c>
    </row>
    <row r="52" spans="1:39" x14ac:dyDescent="0.2">
      <c r="A52" s="76">
        <v>47</v>
      </c>
      <c r="B52" s="138">
        <v>280.3125</v>
      </c>
      <c r="C52" s="139">
        <v>176.8125</v>
      </c>
      <c r="D52" s="140">
        <f t="shared" si="0"/>
        <v>457.125</v>
      </c>
      <c r="E52" s="138">
        <v>164.73749999999998</v>
      </c>
      <c r="F52" s="139">
        <v>11.212499999999999</v>
      </c>
      <c r="G52" s="140">
        <f t="shared" si="13"/>
        <v>175.95</v>
      </c>
      <c r="H52" s="138">
        <v>0</v>
      </c>
      <c r="I52" s="139">
        <v>1360.0824249999982</v>
      </c>
      <c r="J52" s="140">
        <f t="shared" ref="J52" si="81">SUM(H52:I52)</f>
        <v>1360.0824249999982</v>
      </c>
      <c r="K52" s="138"/>
      <c r="L52" s="139"/>
      <c r="M52" s="140">
        <f t="shared" si="2"/>
        <v>0</v>
      </c>
      <c r="N52" s="138">
        <v>0</v>
      </c>
      <c r="O52" s="139">
        <v>5.08</v>
      </c>
      <c r="P52" s="148">
        <f>N52+O52</f>
        <v>5.08</v>
      </c>
      <c r="Q52" s="138">
        <v>28.776</v>
      </c>
      <c r="R52" s="139">
        <v>15.84</v>
      </c>
      <c r="S52" s="148">
        <f t="shared" ref="S52:S57" si="82">Q52+R52</f>
        <v>44.616</v>
      </c>
      <c r="T52" s="138">
        <v>0</v>
      </c>
      <c r="U52" s="139">
        <v>1300</v>
      </c>
      <c r="V52" s="140">
        <f t="shared" ref="V52" si="83">T52+U52</f>
        <v>1300</v>
      </c>
      <c r="W52" s="138">
        <v>0</v>
      </c>
      <c r="X52" s="139">
        <v>0</v>
      </c>
      <c r="Y52" s="140">
        <f t="shared" si="6"/>
        <v>0</v>
      </c>
      <c r="Z52" s="149">
        <v>0</v>
      </c>
      <c r="AA52" s="121">
        <v>630.07725000000005</v>
      </c>
      <c r="AB52" s="148">
        <f t="shared" si="79"/>
        <v>630.07725000000005</v>
      </c>
      <c r="AC52" s="155"/>
      <c r="AD52" s="153"/>
      <c r="AE52" s="156">
        <f t="shared" si="72"/>
        <v>0</v>
      </c>
      <c r="AF52" s="145">
        <f t="shared" si="59"/>
        <v>473.82599999999996</v>
      </c>
      <c r="AG52" s="146">
        <f t="shared" si="60"/>
        <v>3499.1046749999987</v>
      </c>
      <c r="AH52" s="147">
        <f t="shared" si="11"/>
        <v>3972.9306749999987</v>
      </c>
      <c r="AJ52" s="179">
        <v>525.25</v>
      </c>
      <c r="AK52" s="179">
        <v>1238.8129999999999</v>
      </c>
      <c r="AL52" s="179">
        <v>1764.0629999999999</v>
      </c>
    </row>
    <row r="53" spans="1:39" x14ac:dyDescent="0.2">
      <c r="A53" s="76">
        <v>48</v>
      </c>
      <c r="B53" s="138">
        <v>281.75</v>
      </c>
      <c r="C53" s="139">
        <v>232.87499999999997</v>
      </c>
      <c r="D53" s="140">
        <f t="shared" si="0"/>
        <v>514.625</v>
      </c>
      <c r="E53" s="138">
        <v>142.3125</v>
      </c>
      <c r="F53" s="139">
        <v>119.02499999999999</v>
      </c>
      <c r="G53" s="140">
        <f t="shared" si="13"/>
        <v>261.33749999999998</v>
      </c>
      <c r="H53" s="138">
        <v>0</v>
      </c>
      <c r="I53" s="139">
        <v>1117.5336499999992</v>
      </c>
      <c r="J53" s="140">
        <f t="shared" ref="J53:J56" si="84">SUM(H53:I53)</f>
        <v>1117.5336499999992</v>
      </c>
      <c r="K53" s="138"/>
      <c r="L53" s="139"/>
      <c r="M53" s="140">
        <f t="shared" si="2"/>
        <v>0</v>
      </c>
      <c r="N53" s="138">
        <v>0</v>
      </c>
      <c r="O53" s="139">
        <v>5.08</v>
      </c>
      <c r="P53" s="148">
        <f t="shared" si="57"/>
        <v>5.08</v>
      </c>
      <c r="Q53" s="138">
        <v>28.776</v>
      </c>
      <c r="R53" s="139">
        <v>0</v>
      </c>
      <c r="S53" s="148">
        <f t="shared" si="82"/>
        <v>28.776</v>
      </c>
      <c r="T53" s="138">
        <v>0</v>
      </c>
      <c r="U53" s="139">
        <v>1532.1754999999987</v>
      </c>
      <c r="V53" s="140">
        <f t="shared" si="58"/>
        <v>1532.1754999999987</v>
      </c>
      <c r="W53" s="138">
        <v>0</v>
      </c>
      <c r="X53" s="139">
        <v>0</v>
      </c>
      <c r="Y53" s="140">
        <f t="shared" si="6"/>
        <v>0</v>
      </c>
      <c r="Z53" s="149">
        <v>0</v>
      </c>
      <c r="AA53" s="121">
        <v>628.27600000000007</v>
      </c>
      <c r="AB53" s="148">
        <f t="shared" si="7"/>
        <v>628.27600000000007</v>
      </c>
      <c r="AC53" s="155"/>
      <c r="AD53" s="153"/>
      <c r="AE53" s="156">
        <f t="shared" si="72"/>
        <v>0</v>
      </c>
      <c r="AF53" s="145">
        <f t="shared" si="59"/>
        <v>452.83850000000001</v>
      </c>
      <c r="AG53" s="146">
        <f t="shared" si="60"/>
        <v>3634.9651499999973</v>
      </c>
      <c r="AH53" s="147">
        <f t="shared" si="11"/>
        <v>4087.8036499999971</v>
      </c>
      <c r="AJ53" s="179">
        <v>449</v>
      </c>
      <c r="AK53" s="179">
        <v>1291.2850000000001</v>
      </c>
      <c r="AL53" s="179">
        <v>1740.2850000000001</v>
      </c>
    </row>
    <row r="54" spans="1:39" x14ac:dyDescent="0.2">
      <c r="A54" s="76">
        <v>49</v>
      </c>
      <c r="B54" s="138">
        <v>416.87499999999994</v>
      </c>
      <c r="C54" s="139">
        <v>346.4375</v>
      </c>
      <c r="D54" s="140">
        <f>B54+C54</f>
        <v>763.3125</v>
      </c>
      <c r="E54" s="138">
        <v>85.387499999999989</v>
      </c>
      <c r="F54" s="139">
        <v>315.67499999999995</v>
      </c>
      <c r="G54" s="140">
        <f>E54+F54</f>
        <v>401.06249999999994</v>
      </c>
      <c r="H54" s="138">
        <v>0</v>
      </c>
      <c r="I54" s="139">
        <v>589.42769999999996</v>
      </c>
      <c r="J54" s="140">
        <f t="shared" si="84"/>
        <v>589.42769999999996</v>
      </c>
      <c r="K54" s="138"/>
      <c r="L54" s="139"/>
      <c r="M54" s="140">
        <f t="shared" si="2"/>
        <v>0</v>
      </c>
      <c r="N54" s="138"/>
      <c r="O54" s="139"/>
      <c r="P54" s="148">
        <f t="shared" si="57"/>
        <v>0</v>
      </c>
      <c r="Q54" s="138">
        <v>34.531200000000005</v>
      </c>
      <c r="R54" s="139">
        <v>0</v>
      </c>
      <c r="S54" s="148">
        <f t="shared" si="82"/>
        <v>34.531200000000005</v>
      </c>
      <c r="T54" s="141">
        <v>0</v>
      </c>
      <c r="U54" s="195">
        <v>769.28599999999983</v>
      </c>
      <c r="V54" s="140">
        <f t="shared" si="58"/>
        <v>769.28599999999983</v>
      </c>
      <c r="W54" s="138"/>
      <c r="X54" s="139"/>
      <c r="Y54" s="140">
        <f t="shared" si="6"/>
        <v>0</v>
      </c>
      <c r="Z54" s="149">
        <v>0</v>
      </c>
      <c r="AA54" s="121">
        <v>706.09</v>
      </c>
      <c r="AB54" s="148">
        <f t="shared" si="7"/>
        <v>706.09</v>
      </c>
      <c r="AC54" s="155"/>
      <c r="AD54" s="153"/>
      <c r="AE54" s="156">
        <f t="shared" si="72"/>
        <v>0</v>
      </c>
      <c r="AF54" s="145">
        <f t="shared" si="59"/>
        <v>536.79369999999994</v>
      </c>
      <c r="AG54" s="146">
        <f t="shared" si="60"/>
        <v>2726.9161999999997</v>
      </c>
      <c r="AH54" s="147">
        <f t="shared" si="11"/>
        <v>3263.7098999999998</v>
      </c>
      <c r="AJ54" s="179">
        <v>467.25</v>
      </c>
      <c r="AK54" s="179">
        <v>1635.7930000000001</v>
      </c>
      <c r="AL54" s="179">
        <v>2103.0430000000001</v>
      </c>
    </row>
    <row r="55" spans="1:39" x14ac:dyDescent="0.2">
      <c r="A55" s="76">
        <v>50</v>
      </c>
      <c r="B55" s="138">
        <v>416.87499999999994</v>
      </c>
      <c r="C55" s="139">
        <v>376.62499999999994</v>
      </c>
      <c r="D55" s="140">
        <f>B55+C55</f>
        <v>793.49999999999989</v>
      </c>
      <c r="E55" s="138">
        <v>100.91249999999999</v>
      </c>
      <c r="F55" s="139">
        <v>464.88749999999999</v>
      </c>
      <c r="G55" s="140">
        <f>E55+F55</f>
        <v>565.79999999999995</v>
      </c>
      <c r="H55" s="138">
        <v>0</v>
      </c>
      <c r="I55" s="139">
        <v>814.78390000000081</v>
      </c>
      <c r="J55" s="140">
        <f t="shared" si="84"/>
        <v>814.78390000000081</v>
      </c>
      <c r="K55" s="138"/>
      <c r="L55" s="139"/>
      <c r="M55" s="140">
        <f t="shared" si="2"/>
        <v>0</v>
      </c>
      <c r="N55" s="138"/>
      <c r="O55" s="139"/>
      <c r="P55" s="148">
        <f t="shared" si="57"/>
        <v>0</v>
      </c>
      <c r="Q55" s="138">
        <v>25.898400000000002</v>
      </c>
      <c r="R55" s="139">
        <v>2.64</v>
      </c>
      <c r="S55" s="148">
        <f t="shared" si="82"/>
        <v>28.538400000000003</v>
      </c>
      <c r="T55" s="141">
        <v>0</v>
      </c>
      <c r="U55" s="195">
        <v>236.74775000000005</v>
      </c>
      <c r="V55" s="140">
        <f t="shared" si="58"/>
        <v>236.74775000000005</v>
      </c>
      <c r="W55" s="138"/>
      <c r="X55" s="139"/>
      <c r="Y55" s="140">
        <f>SUM(W55:X55)</f>
        <v>0</v>
      </c>
      <c r="Z55" s="149">
        <v>0</v>
      </c>
      <c r="AA55" s="121">
        <v>592.25099999999998</v>
      </c>
      <c r="AB55" s="148">
        <f t="shared" si="7"/>
        <v>592.25099999999998</v>
      </c>
      <c r="AC55" s="149"/>
      <c r="AD55" s="121"/>
      <c r="AE55" s="140">
        <f t="shared" si="72"/>
        <v>0</v>
      </c>
      <c r="AF55" s="145">
        <f t="shared" si="59"/>
        <v>543.68589999999995</v>
      </c>
      <c r="AG55" s="146">
        <f t="shared" si="60"/>
        <v>2487.9351500000007</v>
      </c>
      <c r="AH55" s="147">
        <f t="shared" si="11"/>
        <v>3031.6210500000007</v>
      </c>
      <c r="AJ55" s="179">
        <v>372.25</v>
      </c>
      <c r="AK55" s="179">
        <v>2144.44</v>
      </c>
      <c r="AL55" s="179">
        <v>2516.69</v>
      </c>
    </row>
    <row r="56" spans="1:39" x14ac:dyDescent="0.2">
      <c r="A56" s="76">
        <v>51</v>
      </c>
      <c r="B56" s="141">
        <v>274.5625</v>
      </c>
      <c r="C56" s="142">
        <v>370.87499999999994</v>
      </c>
      <c r="D56" s="140">
        <f>B56+C56</f>
        <v>645.4375</v>
      </c>
      <c r="E56" s="154">
        <v>61.237499999999997</v>
      </c>
      <c r="F56" s="150">
        <v>489.03749999999997</v>
      </c>
      <c r="G56" s="148">
        <f>E56+F56</f>
        <v>550.27499999999998</v>
      </c>
      <c r="H56" s="138">
        <v>0</v>
      </c>
      <c r="I56" s="139">
        <v>633.9701225</v>
      </c>
      <c r="J56" s="140">
        <f t="shared" si="84"/>
        <v>633.9701225</v>
      </c>
      <c r="K56" s="138"/>
      <c r="L56" s="139"/>
      <c r="M56" s="140">
        <f t="shared" si="2"/>
        <v>0</v>
      </c>
      <c r="N56" s="138"/>
      <c r="O56" s="139"/>
      <c r="P56" s="148">
        <f t="shared" si="57"/>
        <v>0</v>
      </c>
      <c r="Q56" s="138">
        <v>46.041600000000003</v>
      </c>
      <c r="R56" s="139">
        <v>5.28</v>
      </c>
      <c r="S56" s="148">
        <f t="shared" si="82"/>
        <v>51.321600000000004</v>
      </c>
      <c r="T56" s="141">
        <v>0</v>
      </c>
      <c r="U56" s="195">
        <v>617.53625</v>
      </c>
      <c r="V56" s="140">
        <f t="shared" ref="V56" si="85">T56+U56</f>
        <v>617.53625</v>
      </c>
      <c r="W56" s="138"/>
      <c r="X56" s="139"/>
      <c r="Y56" s="140">
        <f>SUM(W56:X56)</f>
        <v>0</v>
      </c>
      <c r="Z56" s="149">
        <v>0</v>
      </c>
      <c r="AA56" s="121">
        <v>265.50425000000001</v>
      </c>
      <c r="AB56" s="148">
        <f t="shared" si="7"/>
        <v>265.50425000000001</v>
      </c>
      <c r="AC56" s="149"/>
      <c r="AD56" s="121"/>
      <c r="AE56" s="140">
        <f t="shared" si="72"/>
        <v>0</v>
      </c>
      <c r="AF56" s="145">
        <f t="shared" si="59"/>
        <v>381.84160000000003</v>
      </c>
      <c r="AG56" s="146">
        <f t="shared" si="60"/>
        <v>2382.2031224999996</v>
      </c>
      <c r="AH56" s="147">
        <f t="shared" si="11"/>
        <v>2764.0447224999998</v>
      </c>
      <c r="AJ56" s="179">
        <v>435</v>
      </c>
      <c r="AK56" s="179">
        <v>2153.848</v>
      </c>
      <c r="AL56" s="179">
        <v>2588.848</v>
      </c>
    </row>
    <row r="57" spans="1:39" ht="12" thickBot="1" x14ac:dyDescent="0.25">
      <c r="A57" s="129">
        <v>52</v>
      </c>
      <c r="B57" s="157">
        <v>209.87499999999997</v>
      </c>
      <c r="C57" s="158">
        <v>334.9375</v>
      </c>
      <c r="D57" s="159">
        <f>B57+C57</f>
        <v>544.8125</v>
      </c>
      <c r="E57" s="160">
        <v>69.862499999999997</v>
      </c>
      <c r="F57" s="161">
        <v>569.25</v>
      </c>
      <c r="G57" s="159">
        <f>E57+F57</f>
        <v>639.11249999999995</v>
      </c>
      <c r="H57" s="138">
        <v>0</v>
      </c>
      <c r="I57" s="139">
        <v>657.99700000000018</v>
      </c>
      <c r="J57" s="140">
        <f t="shared" ref="J57" si="86">SUM(H57:I57)</f>
        <v>657.99700000000018</v>
      </c>
      <c r="K57" s="157"/>
      <c r="L57" s="158"/>
      <c r="M57" s="140">
        <f t="shared" si="2"/>
        <v>0</v>
      </c>
      <c r="N57" s="157"/>
      <c r="O57" s="158"/>
      <c r="P57" s="159">
        <f t="shared" si="57"/>
        <v>0</v>
      </c>
      <c r="Q57" s="157">
        <v>48.919200000000004</v>
      </c>
      <c r="R57" s="158">
        <v>2.64</v>
      </c>
      <c r="S57" s="159">
        <f t="shared" si="82"/>
        <v>51.559200000000004</v>
      </c>
      <c r="T57" s="141">
        <v>0</v>
      </c>
      <c r="U57" s="161">
        <v>327.74274999999994</v>
      </c>
      <c r="V57" s="159">
        <f t="shared" si="58"/>
        <v>327.74274999999994</v>
      </c>
      <c r="W57" s="157"/>
      <c r="X57" s="158"/>
      <c r="Y57" s="159">
        <f>SUM(W57:X57)</f>
        <v>0</v>
      </c>
      <c r="Z57" s="162">
        <v>0</v>
      </c>
      <c r="AA57" s="163">
        <v>1053.73125</v>
      </c>
      <c r="AB57" s="148">
        <f t="shared" si="7"/>
        <v>1053.73125</v>
      </c>
      <c r="AC57" s="162"/>
      <c r="AD57" s="163"/>
      <c r="AE57" s="159">
        <f t="shared" si="72"/>
        <v>0</v>
      </c>
      <c r="AF57" s="164">
        <f t="shared" si="59"/>
        <v>328.65669999999994</v>
      </c>
      <c r="AG57" s="165">
        <f t="shared" si="60"/>
        <v>2946.2985000000003</v>
      </c>
      <c r="AH57" s="147">
        <f t="shared" si="11"/>
        <v>3274.9552000000003</v>
      </c>
      <c r="AJ57" s="179">
        <v>390.25</v>
      </c>
      <c r="AK57" s="179">
        <v>1587.0630000000001</v>
      </c>
      <c r="AL57" s="179">
        <v>1977.3130000000001</v>
      </c>
    </row>
    <row r="58" spans="1:39" ht="12" thickBot="1" x14ac:dyDescent="0.25">
      <c r="A58" s="130"/>
      <c r="B58" s="166">
        <f t="shared" ref="B58:AH58" si="87">SUM(B6:B57)</f>
        <v>6143.0249999999996</v>
      </c>
      <c r="C58" s="166">
        <f t="shared" si="87"/>
        <v>8816.2749999999996</v>
      </c>
      <c r="D58" s="167">
        <f t="shared" si="87"/>
        <v>14959.3</v>
      </c>
      <c r="E58" s="166">
        <f t="shared" si="87"/>
        <v>1301.0624999999998</v>
      </c>
      <c r="F58" s="166">
        <f t="shared" si="87"/>
        <v>14107.1</v>
      </c>
      <c r="G58" s="167">
        <f t="shared" si="87"/>
        <v>15408.162500000002</v>
      </c>
      <c r="H58" s="166">
        <v>0</v>
      </c>
      <c r="I58" s="167">
        <f t="shared" si="87"/>
        <v>19239.529087499996</v>
      </c>
      <c r="J58" s="167">
        <f t="shared" si="87"/>
        <v>19239.529087499996</v>
      </c>
      <c r="K58" s="166">
        <f t="shared" si="87"/>
        <v>1622.9801018879994</v>
      </c>
      <c r="L58" s="167">
        <f t="shared" si="87"/>
        <v>6353.7258623999987</v>
      </c>
      <c r="M58" s="166">
        <f t="shared" si="87"/>
        <v>7976.7059642879994</v>
      </c>
      <c r="N58" s="166">
        <f t="shared" si="87"/>
        <v>0</v>
      </c>
      <c r="O58" s="166">
        <f t="shared" si="87"/>
        <v>35.559999999999995</v>
      </c>
      <c r="P58" s="167">
        <f t="shared" si="87"/>
        <v>35.559999999999995</v>
      </c>
      <c r="Q58" s="166">
        <f>SUM(Q6:Q57)</f>
        <v>7364.0347500000025</v>
      </c>
      <c r="R58" s="166">
        <f t="shared" si="87"/>
        <v>66008.787969999918</v>
      </c>
      <c r="S58" s="167">
        <f t="shared" si="87"/>
        <v>73372.822719999938</v>
      </c>
      <c r="T58" s="166">
        <f t="shared" si="87"/>
        <v>0</v>
      </c>
      <c r="U58" s="166">
        <f t="shared" si="87"/>
        <v>12763.227999999999</v>
      </c>
      <c r="V58" s="167">
        <f t="shared" si="87"/>
        <v>12763.227999999999</v>
      </c>
      <c r="W58" s="166">
        <f t="shared" si="87"/>
        <v>5728.8871199999985</v>
      </c>
      <c r="X58" s="166">
        <f t="shared" si="87"/>
        <v>10742.334239999996</v>
      </c>
      <c r="Y58" s="167">
        <f t="shared" si="87"/>
        <v>16471.221360000003</v>
      </c>
      <c r="Z58" s="166">
        <f t="shared" si="87"/>
        <v>0</v>
      </c>
      <c r="AA58" s="166">
        <f t="shared" si="87"/>
        <v>23587.030475180003</v>
      </c>
      <c r="AB58" s="167">
        <f t="shared" si="87"/>
        <v>23587.030475180003</v>
      </c>
      <c r="AC58" s="166">
        <f t="shared" si="87"/>
        <v>0</v>
      </c>
      <c r="AD58" s="166">
        <f t="shared" si="87"/>
        <v>1000.2384000000001</v>
      </c>
      <c r="AE58" s="167">
        <f t="shared" si="87"/>
        <v>1000.2384000000001</v>
      </c>
      <c r="AF58" s="167">
        <f t="shared" si="87"/>
        <v>22159.989471888002</v>
      </c>
      <c r="AG58" s="167">
        <f t="shared" si="87"/>
        <v>162653.80903508005</v>
      </c>
      <c r="AH58" s="167">
        <f t="shared" si="87"/>
        <v>184813.7985069679</v>
      </c>
      <c r="AJ58" s="179">
        <f>SUM(AJ6:AJ57)</f>
        <v>21995.908080000001</v>
      </c>
      <c r="AK58" s="179">
        <f>SUM(AK6:AK57)</f>
        <v>125118.85586304347</v>
      </c>
      <c r="AL58" s="179">
        <f>AJ58+AK58</f>
        <v>147114.76394304348</v>
      </c>
    </row>
    <row r="59" spans="1:39" x14ac:dyDescent="0.2">
      <c r="B59" s="168"/>
      <c r="C59" s="168"/>
      <c r="D59" s="168"/>
      <c r="E59" s="168"/>
      <c r="F59" s="168"/>
      <c r="G59" s="168"/>
      <c r="H59" s="169"/>
      <c r="I59" s="170"/>
      <c r="J59" s="171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72"/>
      <c r="AG59" s="172"/>
      <c r="AH59" s="172"/>
    </row>
    <row r="60" spans="1:39" x14ac:dyDescent="0.2">
      <c r="A60" s="26"/>
      <c r="B60" s="201">
        <f>B58*4</f>
        <v>24572.1</v>
      </c>
      <c r="C60" s="201">
        <f>C58*4</f>
        <v>35265.1</v>
      </c>
      <c r="D60" s="201">
        <f t="shared" ref="D60:AH60" si="88">D58*4</f>
        <v>59837.2</v>
      </c>
      <c r="E60" s="201">
        <f t="shared" si="88"/>
        <v>5204.2499999999991</v>
      </c>
      <c r="F60" s="201">
        <f t="shared" si="88"/>
        <v>56428.4</v>
      </c>
      <c r="G60" s="201">
        <f t="shared" si="88"/>
        <v>61632.650000000009</v>
      </c>
      <c r="H60" s="201">
        <f>H58*4</f>
        <v>0</v>
      </c>
      <c r="I60" s="201">
        <f>I58*4</f>
        <v>76958.116349999982</v>
      </c>
      <c r="J60" s="201">
        <f>J58*4</f>
        <v>76958.116349999982</v>
      </c>
      <c r="K60" s="201">
        <f t="shared" si="88"/>
        <v>6491.9204075519974</v>
      </c>
      <c r="L60" s="201">
        <f t="shared" si="88"/>
        <v>25414.903449599995</v>
      </c>
      <c r="M60" s="201">
        <f t="shared" si="88"/>
        <v>31906.823857151998</v>
      </c>
      <c r="N60" s="201">
        <f t="shared" si="88"/>
        <v>0</v>
      </c>
      <c r="O60" s="201">
        <f t="shared" si="88"/>
        <v>142.23999999999998</v>
      </c>
      <c r="P60" s="201">
        <f t="shared" si="88"/>
        <v>142.23999999999998</v>
      </c>
      <c r="Q60" s="201">
        <f t="shared" si="88"/>
        <v>29456.13900000001</v>
      </c>
      <c r="R60" s="201">
        <f t="shared" si="88"/>
        <v>264035.15187999967</v>
      </c>
      <c r="S60" s="201">
        <f t="shared" si="88"/>
        <v>293491.29087999975</v>
      </c>
      <c r="T60" s="201">
        <f t="shared" si="88"/>
        <v>0</v>
      </c>
      <c r="U60" s="201">
        <f t="shared" si="88"/>
        <v>51052.911999999997</v>
      </c>
      <c r="V60" s="201">
        <f t="shared" si="88"/>
        <v>51052.911999999997</v>
      </c>
      <c r="W60" s="201">
        <f t="shared" si="88"/>
        <v>22915.548479999994</v>
      </c>
      <c r="X60" s="201">
        <f t="shared" si="88"/>
        <v>42969.336959999986</v>
      </c>
      <c r="Y60" s="201">
        <f t="shared" si="88"/>
        <v>65884.885440000013</v>
      </c>
      <c r="Z60" s="201">
        <f t="shared" si="88"/>
        <v>0</v>
      </c>
      <c r="AA60" s="202">
        <f t="shared" si="88"/>
        <v>94348.121900720012</v>
      </c>
      <c r="AB60" s="202">
        <f t="shared" si="88"/>
        <v>94348.121900720012</v>
      </c>
      <c r="AC60" s="201">
        <f t="shared" si="88"/>
        <v>0</v>
      </c>
      <c r="AD60" s="201">
        <f t="shared" si="88"/>
        <v>4000.9536000000003</v>
      </c>
      <c r="AE60" s="201">
        <f t="shared" si="88"/>
        <v>4000.9536000000003</v>
      </c>
      <c r="AF60" s="203">
        <f t="shared" si="88"/>
        <v>88639.957887552009</v>
      </c>
      <c r="AG60" s="203">
        <f t="shared" si="88"/>
        <v>650615.23614032019</v>
      </c>
      <c r="AH60" s="203">
        <f t="shared" si="88"/>
        <v>739255.19402787159</v>
      </c>
      <c r="AI60" s="204"/>
      <c r="AJ60" s="203">
        <f>AJ58*4</f>
        <v>87983.632320000004</v>
      </c>
      <c r="AK60" s="203">
        <f>AK58*4</f>
        <v>500475.42345217388</v>
      </c>
      <c r="AL60" s="203">
        <f>AL58*4</f>
        <v>588459.05577217392</v>
      </c>
      <c r="AM60" s="204" t="s">
        <v>67</v>
      </c>
    </row>
    <row r="61" spans="1:39" x14ac:dyDescent="0.2">
      <c r="A61" s="26"/>
      <c r="B61" s="26">
        <v>5.75</v>
      </c>
      <c r="C61" s="26"/>
      <c r="D61" s="26"/>
      <c r="E61" s="26"/>
      <c r="F61" s="26"/>
      <c r="G61" s="29"/>
      <c r="H61" s="30" t="s">
        <v>44</v>
      </c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29"/>
      <c r="AH61" s="29"/>
    </row>
    <row r="62" spans="1:39" x14ac:dyDescent="0.2">
      <c r="A62" s="26" t="s">
        <v>38</v>
      </c>
      <c r="B62" s="26"/>
      <c r="C62" s="26"/>
      <c r="D62" s="26"/>
      <c r="E62" s="26"/>
      <c r="F62" s="26"/>
      <c r="G62" s="26"/>
      <c r="H62" s="29"/>
      <c r="I62" s="30"/>
      <c r="J62" s="31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8"/>
      <c r="V62" s="28"/>
      <c r="W62" s="29"/>
      <c r="X62" s="29"/>
      <c r="Y62" s="120"/>
      <c r="Z62" s="29"/>
      <c r="AA62" s="29"/>
      <c r="AB62" s="29"/>
      <c r="AC62" s="29"/>
      <c r="AD62" s="29"/>
      <c r="AE62" s="29"/>
      <c r="AF62" s="29"/>
      <c r="AG62" s="29"/>
      <c r="AH62" s="29"/>
    </row>
    <row r="63" spans="1:39" x14ac:dyDescent="0.2">
      <c r="A63" s="26" t="s">
        <v>17</v>
      </c>
      <c r="B63" s="26"/>
      <c r="C63" s="26"/>
      <c r="D63" s="26"/>
      <c r="E63" s="26"/>
      <c r="F63" s="26"/>
      <c r="G63" s="26"/>
      <c r="H63" s="29"/>
      <c r="I63" s="29"/>
      <c r="J63" s="29"/>
      <c r="K63" s="28"/>
      <c r="L63" s="80"/>
      <c r="M63" s="81"/>
      <c r="N63" s="81"/>
      <c r="O63" s="81"/>
      <c r="P63" s="81"/>
      <c r="Q63" s="196"/>
      <c r="R63" s="196"/>
      <c r="S63" s="196"/>
      <c r="T63" s="81"/>
      <c r="U63" s="110"/>
      <c r="V63" s="8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</row>
    <row r="64" spans="1:39" x14ac:dyDescent="0.2">
      <c r="A64" s="26" t="s">
        <v>18</v>
      </c>
      <c r="B64" s="26"/>
      <c r="C64" s="26"/>
      <c r="D64" s="26"/>
      <c r="E64" s="26"/>
      <c r="F64" s="26"/>
      <c r="G64" s="26"/>
      <c r="H64" s="29"/>
      <c r="I64" s="29"/>
      <c r="J64" s="29"/>
      <c r="K64" s="29"/>
      <c r="L64" s="81"/>
      <c r="M64" s="81"/>
      <c r="N64" s="81"/>
      <c r="O64" s="81"/>
      <c r="P64" s="81"/>
      <c r="Q64" s="81"/>
      <c r="R64" s="81"/>
      <c r="S64" s="81"/>
      <c r="T64" s="81"/>
      <c r="U64" s="110"/>
      <c r="V64" s="81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</row>
    <row r="65" spans="1:34" x14ac:dyDescent="0.2">
      <c r="A65" s="26" t="s">
        <v>45</v>
      </c>
      <c r="B65" s="26"/>
      <c r="C65" s="26"/>
      <c r="D65" s="26"/>
      <c r="E65" s="26"/>
      <c r="F65" s="26"/>
      <c r="G65" s="26"/>
      <c r="H65" s="29"/>
      <c r="I65" s="29"/>
      <c r="J65" s="29"/>
      <c r="K65" s="29"/>
      <c r="L65" s="81"/>
      <c r="M65" s="81"/>
      <c r="N65" s="81"/>
      <c r="O65" s="81"/>
      <c r="P65" s="81"/>
      <c r="Q65" s="81"/>
      <c r="R65" s="110"/>
      <c r="S65" s="110"/>
      <c r="T65" s="81"/>
      <c r="U65" s="81"/>
      <c r="V65" s="110"/>
      <c r="W65" s="29"/>
      <c r="X65" s="29"/>
      <c r="Y65" s="189"/>
      <c r="Z65" s="29"/>
      <c r="AA65" s="29"/>
      <c r="AB65" s="29"/>
      <c r="AC65" s="29"/>
      <c r="AD65" s="29"/>
      <c r="AE65" s="29"/>
      <c r="AF65" s="29"/>
      <c r="AG65" s="29"/>
      <c r="AH65" s="29"/>
    </row>
    <row r="66" spans="1:34" x14ac:dyDescent="0.2">
      <c r="A66" s="213" t="s">
        <v>37</v>
      </c>
      <c r="B66" s="213"/>
      <c r="C66" s="213"/>
      <c r="D66" s="213"/>
      <c r="E66" s="213"/>
      <c r="F66" s="213"/>
      <c r="G66" s="213"/>
      <c r="H66" s="213"/>
      <c r="I66" s="213"/>
      <c r="J66" s="213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</row>
    <row r="67" spans="1:34" x14ac:dyDescent="0.2">
      <c r="A67" s="73" t="s">
        <v>39</v>
      </c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</row>
    <row r="68" spans="1:34" x14ac:dyDescent="0.2">
      <c r="A68" s="73" t="s">
        <v>55</v>
      </c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</row>
    <row r="69" spans="1:34" x14ac:dyDescent="0.2">
      <c r="A69" s="73" t="s">
        <v>46</v>
      </c>
      <c r="G69" s="119"/>
      <c r="M69" s="29"/>
      <c r="N69" s="29"/>
    </row>
    <row r="70" spans="1:34" x14ac:dyDescent="0.2">
      <c r="A70" s="73" t="s">
        <v>50</v>
      </c>
      <c r="G70" s="119"/>
      <c r="M70" s="29"/>
      <c r="N70" s="29"/>
    </row>
    <row r="71" spans="1:34" x14ac:dyDescent="0.2">
      <c r="A71" s="73" t="s">
        <v>53</v>
      </c>
      <c r="G71" s="119"/>
      <c r="M71" s="29"/>
      <c r="N71" s="29"/>
    </row>
    <row r="72" spans="1:34" x14ac:dyDescent="0.2">
      <c r="M72" s="28"/>
      <c r="N72" s="29"/>
    </row>
    <row r="73" spans="1:34" x14ac:dyDescent="0.2">
      <c r="A73" s="190" t="s">
        <v>65</v>
      </c>
      <c r="B73" s="191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11"/>
      <c r="N73" s="192"/>
      <c r="O73" s="191"/>
    </row>
    <row r="74" spans="1:34" x14ac:dyDescent="0.2">
      <c r="A74" s="191" t="s">
        <v>62</v>
      </c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11"/>
      <c r="N74" s="192"/>
      <c r="O74" s="191"/>
    </row>
    <row r="75" spans="1:34" x14ac:dyDescent="0.2">
      <c r="A75" s="191" t="s">
        <v>51</v>
      </c>
      <c r="B75" s="191" t="s">
        <v>60</v>
      </c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11"/>
      <c r="N75" s="192"/>
      <c r="O75" s="191"/>
    </row>
    <row r="76" spans="1:34" x14ac:dyDescent="0.2">
      <c r="A76" s="191" t="s">
        <v>52</v>
      </c>
      <c r="B76" s="191" t="s">
        <v>61</v>
      </c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11"/>
      <c r="N76" s="192"/>
      <c r="O76" s="191"/>
    </row>
    <row r="77" spans="1:34" x14ac:dyDescent="0.2">
      <c r="A77" s="191" t="s">
        <v>66</v>
      </c>
      <c r="M77" s="28"/>
      <c r="N77" s="29"/>
    </row>
    <row r="78" spans="1:34" x14ac:dyDescent="0.2">
      <c r="A78" s="191" t="s">
        <v>63</v>
      </c>
      <c r="M78" s="28"/>
      <c r="N78" s="29"/>
    </row>
    <row r="79" spans="1:34" x14ac:dyDescent="0.2">
      <c r="A79" s="191" t="s">
        <v>68</v>
      </c>
      <c r="M79" s="28"/>
      <c r="N79" s="29"/>
    </row>
    <row r="80" spans="1:34" x14ac:dyDescent="0.2">
      <c r="A80" s="191" t="s">
        <v>59</v>
      </c>
    </row>
    <row r="81" spans="1:17" x14ac:dyDescent="0.2">
      <c r="A81" s="191" t="s">
        <v>64</v>
      </c>
      <c r="J81" s="191"/>
    </row>
    <row r="82" spans="1:17" x14ac:dyDescent="0.2">
      <c r="A82" s="191" t="s">
        <v>69</v>
      </c>
    </row>
    <row r="83" spans="1:17" x14ac:dyDescent="0.2">
      <c r="A83" s="191" t="s">
        <v>58</v>
      </c>
      <c r="C83" s="193"/>
      <c r="D83" s="193"/>
      <c r="E83" s="193"/>
      <c r="F83" s="193"/>
      <c r="G83" s="193"/>
      <c r="H83" s="193"/>
      <c r="I83" s="193"/>
      <c r="J83" s="193"/>
      <c r="K83" s="194"/>
      <c r="L83" s="194"/>
      <c r="M83" s="194"/>
      <c r="N83" s="194"/>
      <c r="O83" s="194"/>
      <c r="P83" s="194"/>
      <c r="Q83" s="194"/>
    </row>
    <row r="86" spans="1:17" x14ac:dyDescent="0.2">
      <c r="F86" s="119"/>
    </row>
    <row r="88" spans="1:17" x14ac:dyDescent="0.2">
      <c r="F88" s="119"/>
    </row>
  </sheetData>
  <mergeCells count="13">
    <mergeCell ref="AJ2:AL2"/>
    <mergeCell ref="AJ3:AL3"/>
    <mergeCell ref="A66:J66"/>
    <mergeCell ref="B3:D3"/>
    <mergeCell ref="E3:G3"/>
    <mergeCell ref="H3:J3"/>
    <mergeCell ref="K3:M3"/>
    <mergeCell ref="N3:P3"/>
    <mergeCell ref="Q3:S3"/>
    <mergeCell ref="T3:V3"/>
    <mergeCell ref="W3:Y3"/>
    <mergeCell ref="AF3:AH3"/>
    <mergeCell ref="AF2:AH2"/>
  </mergeCells>
  <phoneticPr fontId="0" type="noConversion"/>
  <pageMargins left="0.25" right="0.25" top="0.75" bottom="0.75" header="0.3" footer="0.3"/>
  <pageSetup paperSize="9" scale="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100" workbookViewId="0">
      <selection activeCell="R15" sqref="R15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zoomScaleNormal="100" workbookViewId="0">
      <selection activeCell="P24" sqref="P24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>
      <selection activeCell="Q19" sqref="Q19"/>
    </sheetView>
  </sheetViews>
  <sheetFormatPr defaultRowHeight="12.75" x14ac:dyDescent="0.2"/>
  <sheetData/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12D5-FDC1-453B-BEE9-F6401BB5AD12}">
  <sheetPr>
    <tabColor rgb="FFFF0000"/>
  </sheetPr>
  <dimension ref="A1"/>
  <sheetViews>
    <sheetView zoomScaleNormal="100" workbookViewId="0">
      <selection activeCell="R14" sqref="R14"/>
    </sheetView>
  </sheetViews>
  <sheetFormatPr defaultRowHeight="12.75" x14ac:dyDescent="0.2"/>
  <sheetData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2</vt:i4>
      </vt:variant>
    </vt:vector>
  </HeadingPairs>
  <TitlesOfParts>
    <vt:vector size="14" baseType="lpstr">
      <vt:lpstr>Greenskin 2021</vt:lpstr>
      <vt:lpstr>Hass 2021</vt:lpstr>
      <vt:lpstr>Gsk + Hass</vt:lpstr>
      <vt:lpstr>Total EU</vt:lpstr>
      <vt:lpstr>Data 2021</vt:lpstr>
      <vt:lpstr>GS 20 vs 21</vt:lpstr>
      <vt:lpstr>Hass 20 vs 21</vt:lpstr>
      <vt:lpstr>Total 20 vs 21</vt:lpstr>
      <vt:lpstr>Total 19 vs 21</vt:lpstr>
      <vt:lpstr>Data 20</vt:lpstr>
      <vt:lpstr>Est vs Act graphs</vt:lpstr>
      <vt:lpstr>Estimates vs Actulas</vt:lpstr>
      <vt:lpstr>'Data 20'!Afdrukbereik</vt:lpstr>
      <vt:lpstr>'Total EU'!Afdrukbereik</vt:lpstr>
    </vt:vector>
  </TitlesOfParts>
  <Company>SAAGA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Donkin</dc:creator>
  <cp:lastModifiedBy>Gerben Daalmans</cp:lastModifiedBy>
  <cp:lastPrinted>2020-11-19T08:23:51Z</cp:lastPrinted>
  <dcterms:created xsi:type="dcterms:W3CDTF">2004-01-07T09:18:36Z</dcterms:created>
  <dcterms:modified xsi:type="dcterms:W3CDTF">2021-04-14T10:56:49Z</dcterms:modified>
</cp:coreProperties>
</file>